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<sst xmlns="http://schemas.openxmlformats.org/spreadsheetml/2006/main" count="267" uniqueCount="145">
  <si>
    <t>S C H V Á L E N Ý  rozpočet obce na roky 2022-2024</t>
  </si>
  <si>
    <t>FK</t>
  </si>
  <si>
    <t>EK</t>
  </si>
  <si>
    <t>Druh výdavku</t>
  </si>
  <si>
    <t>Rok 2019 v Eur skutočnosť</t>
  </si>
  <si>
    <t>Rok 2020 v Eur skutočnosť</t>
  </si>
  <si>
    <t>Rok 2021 v Eur schválený rozpočet</t>
  </si>
  <si>
    <t>Rok 2021 v Eur očakávaná skutočnosť</t>
  </si>
  <si>
    <t>Rok 2022 v Eur schválený</t>
  </si>
  <si>
    <t>Rok 2023 v Eur schválený</t>
  </si>
  <si>
    <t>Rok 2024 v Eur schválený</t>
  </si>
  <si>
    <t xml:space="preserve">B  E Ž N É     V Ý D A V K Y </t>
  </si>
  <si>
    <t>01</t>
  </si>
  <si>
    <t>VŠEOBECNÉ VEREJNÉ SLUŽBY</t>
  </si>
  <si>
    <t>01.1.1</t>
  </si>
  <si>
    <t>Výkonné a zákonodarné orgány</t>
  </si>
  <si>
    <t>Mzdy,platy a ostatné osobné vyrovnania</t>
  </si>
  <si>
    <t>Poistné a príspevok do poisťovní</t>
  </si>
  <si>
    <t>Tovary a služby</t>
  </si>
  <si>
    <t>Bežné transfery</t>
  </si>
  <si>
    <t>01.1.2</t>
  </si>
  <si>
    <t>Finančné a rozpočtové záležitosti</t>
  </si>
  <si>
    <t>01.3.2</t>
  </si>
  <si>
    <t xml:space="preserve">Rámcové plánovacie a štatistické služby </t>
  </si>
  <si>
    <t>01.6.0</t>
  </si>
  <si>
    <t>Všeobecné verejné služby inde neklasifikované</t>
  </si>
  <si>
    <t>01.7.0</t>
  </si>
  <si>
    <t>Transakcie verejného dlhu</t>
  </si>
  <si>
    <t>Splácanie úrokov a ostatné platby súvisiace s úverom</t>
  </si>
  <si>
    <t>02</t>
  </si>
  <si>
    <t>CIVILNÁ OCHRANA</t>
  </si>
  <si>
    <t>02.2.0</t>
  </si>
  <si>
    <t>Civilná ochrana</t>
  </si>
  <si>
    <t>03</t>
  </si>
  <si>
    <t>VEREJNÝ PORIADOK A BEZPEČNOSŤ</t>
  </si>
  <si>
    <t>03.2.0</t>
  </si>
  <si>
    <t>Ochrana pred požiarmi</t>
  </si>
  <si>
    <t>04</t>
  </si>
  <si>
    <t>EKONOMICKÁ OBLASŤ</t>
  </si>
  <si>
    <t>04.5.1</t>
  </si>
  <si>
    <t>Cestná doprava</t>
  </si>
  <si>
    <t>05</t>
  </si>
  <si>
    <t>OCHRANA ŽIVOTNÉHO PROSTREDIA</t>
  </si>
  <si>
    <t>05.1.0</t>
  </si>
  <si>
    <t>Nakladanie s odpadmi</t>
  </si>
  <si>
    <t>05.2.0</t>
  </si>
  <si>
    <t>Nakladanie s odpadovými vodami</t>
  </si>
  <si>
    <t>05.4.0</t>
  </si>
  <si>
    <t>Ochrana prírody a krajiny</t>
  </si>
  <si>
    <t>06</t>
  </si>
  <si>
    <t>ROZVOJ OBCÍ</t>
  </si>
  <si>
    <t>06.2.0</t>
  </si>
  <si>
    <t>Rozvoj obcí</t>
  </si>
  <si>
    <t>06.3.0</t>
  </si>
  <si>
    <t>Zásobovanie vodou</t>
  </si>
  <si>
    <t>06.4.0</t>
  </si>
  <si>
    <t>Verejné osvetlenie</t>
  </si>
  <si>
    <t>06.6.0</t>
  </si>
  <si>
    <t>Bývanie a občianska vybavenosť inde neklasifikované</t>
  </si>
  <si>
    <t>08</t>
  </si>
  <si>
    <t>REKREÁCIA, KULTÚRA A NÁBOŽENSTVO</t>
  </si>
  <si>
    <t>08.1.0</t>
  </si>
  <si>
    <t>Rekreačné a športové služby</t>
  </si>
  <si>
    <t>08.2.0</t>
  </si>
  <si>
    <t>Kultúrne služby</t>
  </si>
  <si>
    <t>08.3.0</t>
  </si>
  <si>
    <t>Vysielacie a vydavateľské služby</t>
  </si>
  <si>
    <t xml:space="preserve">08.4.0 </t>
  </si>
  <si>
    <t>Náboženské a iné spoločenské služby</t>
  </si>
  <si>
    <t>09</t>
  </si>
  <si>
    <t>VZDELÁVANIE</t>
  </si>
  <si>
    <t>09.1.1.1</t>
  </si>
  <si>
    <t>Predprimárne vzdelávanie s bežnou starostlivosťou</t>
  </si>
  <si>
    <t>09.1.2.1</t>
  </si>
  <si>
    <t>Primárne vzdelávanie s bežnou starostlivosťou</t>
  </si>
  <si>
    <t>09.5.0</t>
  </si>
  <si>
    <t>Vzdelávanie nedefinované podľa úrovne</t>
  </si>
  <si>
    <t>10</t>
  </si>
  <si>
    <t>SOCIÁLNE ZABEZPEČENIE</t>
  </si>
  <si>
    <t>10.7.0</t>
  </si>
  <si>
    <t>Sociálna pomoc občanom v hmotnej a sociálnej núdzi</t>
  </si>
  <si>
    <t>630</t>
  </si>
  <si>
    <t>640</t>
  </si>
  <si>
    <t xml:space="preserve">K A P I T Á L O V É     V Ý D A V K Y </t>
  </si>
  <si>
    <t>710</t>
  </si>
  <si>
    <t>Obstarávanie kapitálových aktív (OBEC)</t>
  </si>
  <si>
    <t>Obstarávanie kapitálových aktív (DOPRAVA)</t>
  </si>
  <si>
    <t>Obstarávanie kapitálových aktív (ODPADY)</t>
  </si>
  <si>
    <t>Obstarávanie kapitálových aktív (ODPADOVÉ VODY)</t>
  </si>
  <si>
    <t>Obstarávanie kapitálových aktív (OCHRANA PRÍRODY)</t>
  </si>
  <si>
    <t>Obstarávanie kapitálových aktív (ROZVOJ OBCÍ)</t>
  </si>
  <si>
    <t>Obstarávanie kapitálových aktív (VODOVODY)</t>
  </si>
  <si>
    <t>Obstarávanie kapitálových aktív (VEREJNÉ OSVETLENIE)</t>
  </si>
  <si>
    <t>Obstarávanie kapitálových aktív (BYTOVKY)</t>
  </si>
  <si>
    <t>Obstarávanie kapitálových aktív (ŠPORT)</t>
  </si>
  <si>
    <t>Obstarávanie kapitálových aktív (KULTÚRA)</t>
  </si>
  <si>
    <t>08.4.0</t>
  </si>
  <si>
    <t>Obstarávanie kapitálových aktív (NÁBOŽENSTVO)</t>
  </si>
  <si>
    <t>Obstarávanie kapitálových aktív (MŠ)</t>
  </si>
  <si>
    <t>Obstarávanie kapitálových aktív (ZŠ)</t>
  </si>
  <si>
    <t>Obstarávanie kapitálových aktív (DS)</t>
  </si>
  <si>
    <t xml:space="preserve">    F I N A N Č N É    O P E R Á C I E </t>
  </si>
  <si>
    <t>01.1.0</t>
  </si>
  <si>
    <t>Finančné zábezpeky Verejné obstarávanie</t>
  </si>
  <si>
    <t>Jednotlivcovi</t>
  </si>
  <si>
    <t>Splácanie istín</t>
  </si>
  <si>
    <t>Finančné zábezpeky Bytovky</t>
  </si>
  <si>
    <t>V Ý D A V K Y    O B E C      S P O L U</t>
  </si>
  <si>
    <t>NEROZPOČTOVANÉ VÝDAVKY</t>
  </si>
  <si>
    <t>600</t>
  </si>
  <si>
    <t xml:space="preserve">Bežné výdavky RO - Materská škola </t>
  </si>
  <si>
    <t>700</t>
  </si>
  <si>
    <t>Kapitálové výdavky RO - Materská škola</t>
  </si>
  <si>
    <t>V Ý D A V K Y    O B E C  +  R O    S P O L U</t>
  </si>
  <si>
    <t>S C H V Á L E N Ý   rozpočet obce na r. 2022 - 2024</t>
  </si>
  <si>
    <t>Druh príjmu</t>
  </si>
  <si>
    <t>Daňové príjmy</t>
  </si>
  <si>
    <t>Dane z príjmov</t>
  </si>
  <si>
    <t>Dane z majetku</t>
  </si>
  <si>
    <t>Dane za tovary a služby</t>
  </si>
  <si>
    <t>Nedaňové príjmy</t>
  </si>
  <si>
    <t>Príjmy z podnikania a vlastníctva  majetku</t>
  </si>
  <si>
    <t>Administratívne poplatky a iné poplatky</t>
  </si>
  <si>
    <t>Úroky z tuzem. úverov, pôžičiek a vkladov</t>
  </si>
  <si>
    <t>Iné nedaňové príjmy</t>
  </si>
  <si>
    <t>Granty a transfery</t>
  </si>
  <si>
    <t>Tuzemské bežné granty a transfery</t>
  </si>
  <si>
    <t>BEŽNÉ PRÍJMY SPOLU</t>
  </si>
  <si>
    <t>Kapitálové príjmy</t>
  </si>
  <si>
    <t>Tuzemské kapitálové granty a transfery</t>
  </si>
  <si>
    <t>KAPITÁLOVÉ  PRÍJMY SPOLU</t>
  </si>
  <si>
    <t>Príjmové operácie</t>
  </si>
  <si>
    <t>Od fyzickej osoby</t>
  </si>
  <si>
    <t>Rezervný fond, finančné zábezpeky</t>
  </si>
  <si>
    <t>Prijaté úvery, pôžičky a návratné fin. výpomoci</t>
  </si>
  <si>
    <t>Tuzemské úvery, pôžičky a návratné fin. výpomoci</t>
  </si>
  <si>
    <t>PRÍJMOVÉ FINANČNÉ OPERÁCIE SPOLU</t>
  </si>
  <si>
    <t>P R Í J M Y    O B E C      S P O L U</t>
  </si>
  <si>
    <t>NEROZPOČTOVANÉ PRÍJMY</t>
  </si>
  <si>
    <t xml:space="preserve">Vlastné príjmy RO - Materská škola </t>
  </si>
  <si>
    <t>P R Í J M Y    O B E C  +  R O    S P O L U</t>
  </si>
  <si>
    <t>Návrh rozpočtu na roky 2022-2024 vyvesené  dňa :  25. 11. 2021</t>
  </si>
  <si>
    <t>Návrh rozpočtu na roky 2022-2024 zvesené  dňa :  10. 12. 2021</t>
  </si>
  <si>
    <t>Rozpočet obce na roky 2022-2024 schválený dňa 10. 12. 2021    uznesením č.  446/2021</t>
  </si>
  <si>
    <t>Schválený rozpočet na roky 2022-2024 vyvesený dňa: 10. 12.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</si>
</sst>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</numFmts>
  <fonts count="44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/>
    </xf>
    <xf numFmtId="2" fontId="37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16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/>
    </xf>
    <xf numFmtId="2" fontId="37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37" fillId="35" borderId="10" xfId="0" applyFont="1" applyFill="1" applyBorder="1" applyAlignment="1">
      <alignment/>
    </xf>
    <xf numFmtId="2" fontId="37" fillId="35" borderId="10" xfId="0" applyNumberFormat="1" applyFont="1" applyFill="1" applyBorder="1" applyAlignment="1">
      <alignment/>
    </xf>
    <xf numFmtId="0" fontId="0" fillId="28" borderId="10" xfId="0" applyFill="1" applyBorder="1" applyAlignment="1">
      <alignment/>
    </xf>
    <xf numFmtId="0" fontId="37" fillId="28" borderId="10" xfId="0" applyFont="1" applyFill="1" applyBorder="1" applyAlignment="1">
      <alignment/>
    </xf>
    <xf numFmtId="2" fontId="37" fillId="28" borderId="10" xfId="0" applyNumberFormat="1" applyFont="1" applyFill="1" applyBorder="1" applyAlignment="1">
      <alignment/>
    </xf>
    <xf numFmtId="0" fontId="37" fillId="36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3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7" fillId="30" borderId="10" xfId="0" applyFont="1" applyFill="1" applyBorder="1" applyAlignment="1">
      <alignment horizontal="center" vertical="center"/>
    </xf>
    <xf numFmtId="0" fontId="37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right" vertical="center" wrapText="1"/>
    </xf>
    <xf numFmtId="49" fontId="37" fillId="37" borderId="10" xfId="0" applyNumberFormat="1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2" fontId="37" fillId="37" borderId="10" xfId="0" applyNumberFormat="1" applyFont="1" applyFill="1" applyBorder="1" applyAlignment="1">
      <alignment horizontal="right" vertical="center" wrapText="1"/>
    </xf>
    <xf numFmtId="49" fontId="37" fillId="38" borderId="10" xfId="0" applyNumberFormat="1" applyFont="1" applyFill="1" applyBorder="1" applyAlignment="1">
      <alignment/>
    </xf>
    <xf numFmtId="0" fontId="37" fillId="38" borderId="10" xfId="0" applyFont="1" applyFill="1" applyBorder="1" applyAlignment="1">
      <alignment/>
    </xf>
    <xf numFmtId="2" fontId="37" fillId="38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2" fontId="0" fillId="35" borderId="10" xfId="0" applyNumberFormat="1" applyFill="1" applyBorder="1" applyAlignment="1">
      <alignment/>
    </xf>
    <xf numFmtId="49" fontId="37" fillId="16" borderId="10" xfId="0" applyNumberFormat="1" applyFont="1" applyFill="1" applyBorder="1" applyAlignment="1">
      <alignment horizontal="center"/>
    </xf>
    <xf numFmtId="0" fontId="37" fillId="16" borderId="10" xfId="0" applyFont="1" applyFill="1" applyBorder="1" applyAlignment="1">
      <alignment horizontal="center"/>
    </xf>
    <xf numFmtId="2" fontId="37" fillId="16" borderId="10" xfId="0" applyNumberFormat="1" applyFont="1" applyFill="1" applyBorder="1" applyAlignment="1">
      <alignment/>
    </xf>
    <xf numFmtId="49" fontId="37" fillId="15" borderId="10" xfId="0" applyNumberFormat="1" applyFont="1" applyFill="1" applyBorder="1" applyAlignment="1">
      <alignment/>
    </xf>
    <xf numFmtId="0" fontId="37" fillId="15" borderId="10" xfId="0" applyFont="1" applyFill="1" applyBorder="1" applyAlignment="1">
      <alignment/>
    </xf>
    <xf numFmtId="2" fontId="37" fillId="15" borderId="10" xfId="0" applyNumberFormat="1" applyFont="1" applyFill="1" applyBorder="1" applyAlignment="1">
      <alignment/>
    </xf>
    <xf numFmtId="49" fontId="37" fillId="24" borderId="10" xfId="0" applyNumberFormat="1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2" fontId="37" fillId="24" borderId="10" xfId="0" applyNumberFormat="1" applyFont="1" applyFill="1" applyBorder="1" applyAlignment="1">
      <alignment/>
    </xf>
    <xf numFmtId="49" fontId="37" fillId="23" borderId="10" xfId="0" applyNumberFormat="1" applyFont="1" applyFill="1" applyBorder="1" applyAlignment="1">
      <alignment/>
    </xf>
    <xf numFmtId="0" fontId="37" fillId="23" borderId="10" xfId="0" applyFont="1" applyFill="1" applyBorder="1" applyAlignment="1">
      <alignment/>
    </xf>
    <xf numFmtId="2" fontId="37" fillId="23" borderId="10" xfId="0" applyNumberFormat="1" applyFont="1" applyFill="1" applyBorder="1" applyAlignment="1">
      <alignment/>
    </xf>
    <xf numFmtId="49" fontId="37" fillId="34" borderId="10" xfId="0" applyNumberFormat="1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49" fontId="37" fillId="11" borderId="10" xfId="0" applyNumberFormat="1" applyFont="1" applyFill="1" applyBorder="1" applyAlignment="1">
      <alignment/>
    </xf>
    <xf numFmtId="0" fontId="37" fillId="11" borderId="10" xfId="0" applyFont="1" applyFill="1" applyBorder="1" applyAlignment="1">
      <alignment/>
    </xf>
    <xf numFmtId="2" fontId="37" fillId="11" borderId="10" xfId="0" applyNumberFormat="1" applyFont="1" applyFill="1" applyBorder="1" applyAlignment="1">
      <alignment/>
    </xf>
    <xf numFmtId="49" fontId="37" fillId="28" borderId="10" xfId="0" applyNumberFormat="1" applyFont="1" applyFill="1" applyBorder="1" applyAlignment="1">
      <alignment horizontal="center"/>
    </xf>
    <xf numFmtId="49" fontId="37" fillId="27" borderId="10" xfId="0" applyNumberFormat="1" applyFont="1" applyFill="1" applyBorder="1" applyAlignment="1">
      <alignment/>
    </xf>
    <xf numFmtId="0" fontId="37" fillId="27" borderId="10" xfId="0" applyFont="1" applyFill="1" applyBorder="1" applyAlignment="1">
      <alignment/>
    </xf>
    <xf numFmtId="2" fontId="37" fillId="27" borderId="10" xfId="0" applyNumberFormat="1" applyFont="1" applyFill="1" applyBorder="1" applyAlignment="1">
      <alignment/>
    </xf>
    <xf numFmtId="49" fontId="37" fillId="20" borderId="10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2" fontId="37" fillId="20" borderId="10" xfId="0" applyNumberFormat="1" applyFont="1" applyFill="1" applyBorder="1" applyAlignment="1">
      <alignment/>
    </xf>
    <xf numFmtId="49" fontId="37" fillId="19" borderId="10" xfId="0" applyNumberFormat="1" applyFont="1" applyFill="1" applyBorder="1" applyAlignment="1">
      <alignment/>
    </xf>
    <xf numFmtId="0" fontId="37" fillId="19" borderId="10" xfId="0" applyFont="1" applyFill="1" applyBorder="1" applyAlignment="1">
      <alignment/>
    </xf>
    <xf numFmtId="2" fontId="37" fillId="19" borderId="10" xfId="0" applyNumberFormat="1" applyFont="1" applyFill="1" applyBorder="1" applyAlignment="1">
      <alignment/>
    </xf>
    <xf numFmtId="49" fontId="37" fillId="39" borderId="10" xfId="0" applyNumberFormat="1" applyFont="1" applyFill="1" applyBorder="1" applyAlignment="1">
      <alignment horizontal="center"/>
    </xf>
    <xf numFmtId="0" fontId="37" fillId="39" borderId="10" xfId="0" applyFont="1" applyFill="1" applyBorder="1" applyAlignment="1">
      <alignment horizontal="center"/>
    </xf>
    <xf numFmtId="2" fontId="37" fillId="39" borderId="10" xfId="0" applyNumberFormat="1" applyFont="1" applyFill="1" applyBorder="1" applyAlignment="1">
      <alignment/>
    </xf>
    <xf numFmtId="49" fontId="37" fillId="40" borderId="10" xfId="0" applyNumberFormat="1" applyFont="1" applyFill="1" applyBorder="1" applyAlignment="1">
      <alignment/>
    </xf>
    <xf numFmtId="0" fontId="37" fillId="40" borderId="10" xfId="0" applyFont="1" applyFill="1" applyBorder="1" applyAlignment="1">
      <alignment/>
    </xf>
    <xf numFmtId="2" fontId="37" fillId="40" borderId="10" xfId="0" applyNumberFormat="1" applyFont="1" applyFill="1" applyBorder="1" applyAlignment="1">
      <alignment/>
    </xf>
    <xf numFmtId="49" fontId="37" fillId="35" borderId="10" xfId="0" applyNumberFormat="1" applyFont="1" applyFill="1" applyBorder="1" applyAlignment="1">
      <alignment/>
    </xf>
    <xf numFmtId="49" fontId="37" fillId="32" borderId="10" xfId="0" applyNumberFormat="1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/>
    </xf>
    <xf numFmtId="2" fontId="37" fillId="32" borderId="10" xfId="0" applyNumberFormat="1" applyFont="1" applyFill="1" applyBorder="1" applyAlignment="1">
      <alignment/>
    </xf>
    <xf numFmtId="49" fontId="37" fillId="31" borderId="10" xfId="0" applyNumberFormat="1" applyFont="1" applyFill="1" applyBorder="1" applyAlignment="1">
      <alignment/>
    </xf>
    <xf numFmtId="0" fontId="37" fillId="31" borderId="10" xfId="0" applyFont="1" applyFill="1" applyBorder="1" applyAlignment="1">
      <alignment/>
    </xf>
    <xf numFmtId="2" fontId="37" fillId="31" borderId="10" xfId="0" applyNumberFormat="1" applyFont="1" applyFill="1" applyBorder="1" applyAlignment="1">
      <alignment/>
    </xf>
    <xf numFmtId="49" fontId="37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49" fontId="37" fillId="41" borderId="10" xfId="0" applyNumberFormat="1" applyFont="1" applyFill="1" applyBorder="1" applyAlignment="1">
      <alignment horizontal="center"/>
    </xf>
    <xf numFmtId="2" fontId="37" fillId="41" borderId="10" xfId="0" applyNumberFormat="1" applyFont="1" applyFill="1" applyBorder="1" applyAlignment="1">
      <alignment/>
    </xf>
    <xf numFmtId="49" fontId="37" fillId="42" borderId="10" xfId="0" applyNumberFormat="1" applyFont="1" applyFill="1" applyBorder="1" applyAlignment="1">
      <alignment/>
    </xf>
    <xf numFmtId="2" fontId="37" fillId="42" borderId="10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 horizontal="right"/>
    </xf>
    <xf numFmtId="49" fontId="0" fillId="35" borderId="10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43" fillId="0" borderId="14" xfId="0" applyFont="1" applyBorder="1" applyAlignment="1">
      <alignment horizontal="center" vertical="center"/>
    </xf>
    <xf numFmtId="2" fontId="37" fillId="0" borderId="14" xfId="0" applyNumberFormat="1" applyFont="1" applyBorder="1" applyAlignment="1">
      <alignment/>
    </xf>
    <xf numFmtId="49" fontId="37" fillId="37" borderId="15" xfId="0" applyNumberFormat="1" applyFont="1" applyFill="1" applyBorder="1" applyAlignment="1">
      <alignment horizontal="center" vertical="center"/>
    </xf>
    <xf numFmtId="0" fontId="37" fillId="37" borderId="15" xfId="0" applyFont="1" applyFill="1" applyBorder="1" applyAlignment="1">
      <alignment horizontal="center" vertical="center"/>
    </xf>
    <xf numFmtId="2" fontId="37" fillId="37" borderId="15" xfId="0" applyNumberFormat="1" applyFont="1" applyFill="1" applyBorder="1" applyAlignment="1">
      <alignment/>
    </xf>
    <xf numFmtId="49" fontId="0" fillId="38" borderId="10" xfId="0" applyNumberFormat="1" applyFill="1" applyBorder="1" applyAlignment="1">
      <alignment/>
    </xf>
    <xf numFmtId="49" fontId="0" fillId="38" borderId="10" xfId="0" applyNumberFormat="1" applyFill="1" applyBorder="1" applyAlignment="1">
      <alignment horizontal="right"/>
    </xf>
    <xf numFmtId="2" fontId="0" fillId="38" borderId="10" xfId="0" applyNumberFormat="1" applyFill="1" applyBorder="1" applyAlignment="1">
      <alignment/>
    </xf>
    <xf numFmtId="49" fontId="0" fillId="11" borderId="10" xfId="0" applyNumberFormat="1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2" fontId="0" fillId="11" borderId="10" xfId="0" applyNumberFormat="1" applyFill="1" applyBorder="1" applyAlignment="1">
      <alignment/>
    </xf>
    <xf numFmtId="2" fontId="1" fillId="11" borderId="10" xfId="0" applyNumberFormat="1" applyFont="1" applyFill="1" applyBorder="1" applyAlignment="1">
      <alignment/>
    </xf>
    <xf numFmtId="49" fontId="37" fillId="28" borderId="10" xfId="0" applyNumberFormat="1" applyFont="1" applyFill="1" applyBorder="1" applyAlignment="1">
      <alignment horizontal="right"/>
    </xf>
    <xf numFmtId="49" fontId="0" fillId="27" borderId="10" xfId="0" applyNumberFormat="1" applyFill="1" applyBorder="1" applyAlignment="1">
      <alignment/>
    </xf>
    <xf numFmtId="49" fontId="0" fillId="27" borderId="10" xfId="0" applyNumberFormat="1" applyFill="1" applyBorder="1" applyAlignment="1">
      <alignment horizontal="right"/>
    </xf>
    <xf numFmtId="2" fontId="0" fillId="27" borderId="10" xfId="0" applyNumberFormat="1" applyFill="1" applyBorder="1" applyAlignment="1">
      <alignment/>
    </xf>
    <xf numFmtId="2" fontId="1" fillId="27" borderId="10" xfId="0" applyNumberFormat="1" applyFont="1" applyFill="1" applyBorder="1" applyAlignment="1">
      <alignment/>
    </xf>
    <xf numFmtId="49" fontId="37" fillId="20" borderId="10" xfId="0" applyNumberFormat="1" applyFont="1" applyFill="1" applyBorder="1" applyAlignment="1">
      <alignment horizontal="right"/>
    </xf>
    <xf numFmtId="49" fontId="0" fillId="19" borderId="10" xfId="0" applyNumberFormat="1" applyFill="1" applyBorder="1" applyAlignment="1">
      <alignment horizontal="left"/>
    </xf>
    <xf numFmtId="49" fontId="0" fillId="19" borderId="10" xfId="0" applyNumberFormat="1" applyFont="1" applyFill="1" applyBorder="1" applyAlignment="1">
      <alignment horizontal="right"/>
    </xf>
    <xf numFmtId="49" fontId="0" fillId="19" borderId="10" xfId="0" applyNumberFormat="1" applyFill="1" applyBorder="1" applyAlignment="1">
      <alignment/>
    </xf>
    <xf numFmtId="2" fontId="0" fillId="19" borderId="10" xfId="0" applyNumberFormat="1" applyFont="1" applyFill="1" applyBorder="1" applyAlignment="1">
      <alignment/>
    </xf>
    <xf numFmtId="49" fontId="0" fillId="19" borderId="10" xfId="0" applyNumberFormat="1" applyFont="1" applyFill="1" applyBorder="1" applyAlignment="1">
      <alignment horizontal="left"/>
    </xf>
    <xf numFmtId="49" fontId="0" fillId="19" borderId="10" xfId="0" applyNumberFormat="1" applyFill="1" applyBorder="1" applyAlignment="1">
      <alignment horizontal="right"/>
    </xf>
    <xf numFmtId="2" fontId="0" fillId="19" borderId="10" xfId="0" applyNumberFormat="1" applyFill="1" applyBorder="1" applyAlignment="1">
      <alignment/>
    </xf>
    <xf numFmtId="2" fontId="0" fillId="19" borderId="0" xfId="0" applyNumberFormat="1" applyFill="1" applyAlignment="1">
      <alignment/>
    </xf>
    <xf numFmtId="49" fontId="37" fillId="39" borderId="10" xfId="0" applyNumberFormat="1" applyFont="1" applyFill="1" applyBorder="1" applyAlignment="1">
      <alignment horizontal="right"/>
    </xf>
    <xf numFmtId="49" fontId="0" fillId="40" borderId="10" xfId="0" applyNumberFormat="1" applyFill="1" applyBorder="1" applyAlignment="1">
      <alignment/>
    </xf>
    <xf numFmtId="49" fontId="0" fillId="40" borderId="10" xfId="0" applyNumberFormat="1" applyFill="1" applyBorder="1" applyAlignment="1">
      <alignment horizontal="right"/>
    </xf>
    <xf numFmtId="2" fontId="0" fillId="40" borderId="10" xfId="0" applyNumberFormat="1" applyFill="1" applyBorder="1" applyAlignment="1">
      <alignment/>
    </xf>
    <xf numFmtId="2" fontId="1" fillId="40" borderId="10" xfId="0" applyNumberFormat="1" applyFont="1" applyFill="1" applyBorder="1" applyAlignment="1">
      <alignment/>
    </xf>
    <xf numFmtId="49" fontId="37" fillId="32" borderId="10" xfId="0" applyNumberFormat="1" applyFont="1" applyFill="1" applyBorder="1" applyAlignment="1">
      <alignment horizontal="right"/>
    </xf>
    <xf numFmtId="49" fontId="0" fillId="31" borderId="10" xfId="0" applyNumberFormat="1" applyFill="1" applyBorder="1" applyAlignment="1">
      <alignment/>
    </xf>
    <xf numFmtId="49" fontId="0" fillId="31" borderId="10" xfId="0" applyNumberFormat="1" applyFill="1" applyBorder="1" applyAlignment="1">
      <alignment horizontal="right"/>
    </xf>
    <xf numFmtId="2" fontId="0" fillId="31" borderId="10" xfId="0" applyNumberFormat="1" applyFill="1" applyBorder="1" applyAlignment="1">
      <alignment/>
    </xf>
    <xf numFmtId="2" fontId="1" fillId="31" borderId="10" xfId="0" applyNumberFormat="1" applyFont="1" applyFill="1" applyBorder="1" applyAlignment="1">
      <alignment/>
    </xf>
    <xf numFmtId="49" fontId="0" fillId="42" borderId="12" xfId="0" applyNumberFormat="1" applyFont="1" applyFill="1" applyBorder="1" applyAlignment="1">
      <alignment/>
    </xf>
    <xf numFmtId="0" fontId="0" fillId="42" borderId="12" xfId="0" applyFill="1" applyBorder="1" applyAlignment="1">
      <alignment/>
    </xf>
    <xf numFmtId="2" fontId="0" fillId="42" borderId="12" xfId="0" applyNumberFormat="1" applyFill="1" applyBorder="1" applyAlignment="1">
      <alignment/>
    </xf>
    <xf numFmtId="49" fontId="37" fillId="19" borderId="10" xfId="0" applyNumberFormat="1" applyFont="1" applyFill="1" applyBorder="1" applyAlignment="1">
      <alignment horizontal="left"/>
    </xf>
    <xf numFmtId="49" fontId="37" fillId="19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43" fillId="35" borderId="14" xfId="0" applyFont="1" applyFill="1" applyBorder="1" applyAlignment="1">
      <alignment horizontal="center"/>
    </xf>
    <xf numFmtId="2" fontId="43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49" fontId="37" fillId="31" borderId="10" xfId="0" applyNumberFormat="1" applyFont="1" applyFill="1" applyBorder="1" applyAlignment="1">
      <alignment horizontal="center"/>
    </xf>
    <xf numFmtId="49" fontId="0" fillId="32" borderId="10" xfId="0" applyNumberFormat="1" applyFill="1" applyBorder="1" applyAlignment="1">
      <alignment/>
    </xf>
    <xf numFmtId="49" fontId="37" fillId="32" borderId="11" xfId="0" applyNumberFormat="1" applyFont="1" applyFill="1" applyBorder="1" applyAlignment="1">
      <alignment horizontal="center"/>
    </xf>
    <xf numFmtId="2" fontId="37" fillId="0" borderId="16" xfId="0" applyNumberFormat="1" applyFont="1" applyBorder="1" applyAlignment="1">
      <alignment/>
    </xf>
    <xf numFmtId="2" fontId="43" fillId="0" borderId="16" xfId="0" applyNumberFormat="1" applyFont="1" applyBorder="1" applyAlignment="1">
      <alignment/>
    </xf>
    <xf numFmtId="49" fontId="0" fillId="26" borderId="13" xfId="0" applyNumberFormat="1" applyFill="1" applyBorder="1" applyAlignment="1">
      <alignment/>
    </xf>
    <xf numFmtId="49" fontId="0" fillId="26" borderId="14" xfId="0" applyNumberFormat="1" applyFill="1" applyBorder="1" applyAlignment="1">
      <alignment/>
    </xf>
    <xf numFmtId="0" fontId="43" fillId="26" borderId="14" xfId="0" applyFont="1" applyFill="1" applyBorder="1" applyAlignment="1">
      <alignment horizontal="center"/>
    </xf>
    <xf numFmtId="2" fontId="43" fillId="26" borderId="14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43" fillId="26" borderId="16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 topLeftCell="A114">
      <selection activeCell="J84" sqref="J84"/>
    </sheetView>
  </sheetViews>
  <sheetFormatPr defaultColWidth="9.140625" defaultRowHeight="15"/>
  <cols>
    <col min="1" max="1" width="7.57421875" style="0" customWidth="1"/>
    <col min="2" max="2" width="4.140625" style="0" customWidth="1"/>
    <col min="3" max="3" width="48.7109375" style="0" customWidth="1"/>
    <col min="4" max="5" width="13.28125" style="0" customWidth="1"/>
    <col min="6" max="6" width="17.8515625" style="0" customWidth="1"/>
    <col min="7" max="7" width="20.00390625" style="0" customWidth="1"/>
    <col min="8" max="8" width="13.7109375" style="0" customWidth="1"/>
    <col min="9" max="9" width="13.421875" style="0" customWidth="1"/>
    <col min="10" max="10" width="13.57421875" style="0" customWidth="1"/>
  </cols>
  <sheetData>
    <row r="1" ht="18.75">
      <c r="A1" s="1" t="s">
        <v>0</v>
      </c>
    </row>
    <row r="3" spans="1:10" ht="30">
      <c r="A3" s="28" t="s">
        <v>1</v>
      </c>
      <c r="B3" s="28" t="s">
        <v>2</v>
      </c>
      <c r="C3" s="28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</row>
    <row r="4" spans="1:10" ht="15.75">
      <c r="A4" s="30"/>
      <c r="B4" s="30"/>
      <c r="C4" s="31" t="s">
        <v>11</v>
      </c>
      <c r="D4" s="32">
        <f aca="true" t="shared" si="0" ref="D4:J4">SUM(D5,D23,D26,D29,D32,D43,D55,D68,D84)</f>
        <v>593810.21</v>
      </c>
      <c r="E4" s="32">
        <f t="shared" si="0"/>
        <v>600181.19</v>
      </c>
      <c r="F4" s="32">
        <f t="shared" si="0"/>
        <v>643433</v>
      </c>
      <c r="G4" s="32">
        <f t="shared" si="0"/>
        <v>675095</v>
      </c>
      <c r="H4" s="32">
        <f t="shared" si="0"/>
        <v>680220</v>
      </c>
      <c r="I4" s="32">
        <f t="shared" si="0"/>
        <v>668500</v>
      </c>
      <c r="J4" s="32">
        <f t="shared" si="0"/>
        <v>668500</v>
      </c>
    </row>
    <row r="5" spans="1:10" ht="15">
      <c r="A5" s="33" t="s">
        <v>12</v>
      </c>
      <c r="B5" s="34"/>
      <c r="C5" s="34" t="s">
        <v>13</v>
      </c>
      <c r="D5" s="35">
        <f>SUM(D6,D11,D17,D21)</f>
        <v>232887.94</v>
      </c>
      <c r="E5" s="35">
        <f>SUM(E6,E11,E17,E21)</f>
        <v>226914.69999999998</v>
      </c>
      <c r="F5" s="35">
        <f>SUM(F6,F11,F17,F21)</f>
        <v>251355</v>
      </c>
      <c r="G5" s="35">
        <f>SUM(G6,G11,G13,G17,G21)</f>
        <v>255890</v>
      </c>
      <c r="H5" s="35">
        <f>SUM(H6,H11,H13,H17,H21)</f>
        <v>256913</v>
      </c>
      <c r="I5" s="35">
        <f>SUM(I6,I11,I13,I17,I21)</f>
        <v>250193</v>
      </c>
      <c r="J5" s="35">
        <f>SUM(J6,J11,J13,J17,J21)</f>
        <v>250193</v>
      </c>
    </row>
    <row r="6" spans="1:10" ht="15">
      <c r="A6" s="36" t="s">
        <v>14</v>
      </c>
      <c r="B6" s="37"/>
      <c r="C6" s="37" t="s">
        <v>15</v>
      </c>
      <c r="D6" s="38">
        <f aca="true" t="shared" si="1" ref="D6:J6">SUM(D7:D10)</f>
        <v>222585.3</v>
      </c>
      <c r="E6" s="38">
        <f t="shared" si="1"/>
        <v>217058.19</v>
      </c>
      <c r="F6" s="38">
        <f t="shared" si="1"/>
        <v>240947</v>
      </c>
      <c r="G6" s="38">
        <f t="shared" si="1"/>
        <v>240940</v>
      </c>
      <c r="H6" s="38">
        <f t="shared" si="1"/>
        <v>245940</v>
      </c>
      <c r="I6" s="38">
        <f t="shared" si="1"/>
        <v>239940</v>
      </c>
      <c r="J6" s="38">
        <f t="shared" si="1"/>
        <v>239940</v>
      </c>
    </row>
    <row r="7" spans="1:10" ht="15">
      <c r="A7" s="39"/>
      <c r="B7" s="6">
        <v>610</v>
      </c>
      <c r="C7" s="6" t="s">
        <v>16</v>
      </c>
      <c r="D7" s="7">
        <v>72402.76</v>
      </c>
      <c r="E7" s="7">
        <v>76090.39</v>
      </c>
      <c r="F7" s="7">
        <v>80455</v>
      </c>
      <c r="G7" s="7">
        <v>89505</v>
      </c>
      <c r="H7" s="7">
        <v>89505</v>
      </c>
      <c r="I7" s="7">
        <v>89505</v>
      </c>
      <c r="J7" s="7">
        <v>89505</v>
      </c>
    </row>
    <row r="8" spans="1:10" ht="15">
      <c r="A8" s="39"/>
      <c r="B8" s="6">
        <v>620</v>
      </c>
      <c r="C8" s="6" t="s">
        <v>17</v>
      </c>
      <c r="D8" s="7">
        <v>29140.64</v>
      </c>
      <c r="E8" s="7">
        <v>30817.79</v>
      </c>
      <c r="F8" s="7">
        <v>31768</v>
      </c>
      <c r="G8" s="7">
        <v>36036</v>
      </c>
      <c r="H8" s="7">
        <v>36036</v>
      </c>
      <c r="I8" s="7">
        <v>36036</v>
      </c>
      <c r="J8" s="7">
        <v>36036</v>
      </c>
    </row>
    <row r="9" spans="1:10" ht="15">
      <c r="A9" s="39"/>
      <c r="B9" s="6">
        <v>630</v>
      </c>
      <c r="C9" s="6" t="s">
        <v>18</v>
      </c>
      <c r="D9" s="7">
        <v>110089.56</v>
      </c>
      <c r="E9" s="7">
        <v>97316.56</v>
      </c>
      <c r="F9" s="40">
        <v>115774</v>
      </c>
      <c r="G9" s="40">
        <v>106584</v>
      </c>
      <c r="H9" s="40">
        <v>111584</v>
      </c>
      <c r="I9" s="40">
        <v>105584</v>
      </c>
      <c r="J9" s="40">
        <v>105584</v>
      </c>
    </row>
    <row r="10" spans="1:10" ht="15">
      <c r="A10" s="39"/>
      <c r="B10" s="6">
        <v>640</v>
      </c>
      <c r="C10" s="6" t="s">
        <v>19</v>
      </c>
      <c r="D10" s="7">
        <v>10952.34</v>
      </c>
      <c r="E10" s="7">
        <v>12833.45</v>
      </c>
      <c r="F10" s="10">
        <v>12950</v>
      </c>
      <c r="G10" s="9">
        <v>8815</v>
      </c>
      <c r="H10" s="9">
        <v>8815</v>
      </c>
      <c r="I10" s="9">
        <v>8815</v>
      </c>
      <c r="J10" s="9">
        <v>8815</v>
      </c>
    </row>
    <row r="11" spans="1:10" ht="15">
      <c r="A11" s="36" t="s">
        <v>20</v>
      </c>
      <c r="B11" s="37"/>
      <c r="C11" s="37" t="s">
        <v>21</v>
      </c>
      <c r="D11" s="38">
        <f>SUM(D12)</f>
        <v>2149.23</v>
      </c>
      <c r="E11" s="38">
        <f>SUM(E12)</f>
        <v>2360.36</v>
      </c>
      <c r="F11" s="38">
        <v>2480</v>
      </c>
      <c r="G11" s="38">
        <f>SUM(G12)</f>
        <v>3525</v>
      </c>
      <c r="H11" s="38">
        <v>2480</v>
      </c>
      <c r="I11" s="38">
        <v>2480</v>
      </c>
      <c r="J11" s="38">
        <v>2480</v>
      </c>
    </row>
    <row r="12" spans="1:10" ht="15">
      <c r="A12" s="39"/>
      <c r="B12" s="6">
        <v>630</v>
      </c>
      <c r="C12" s="6" t="s">
        <v>18</v>
      </c>
      <c r="D12" s="7">
        <v>2149.23</v>
      </c>
      <c r="E12" s="7">
        <v>2360.36</v>
      </c>
      <c r="F12" s="7">
        <v>2480</v>
      </c>
      <c r="G12" s="7">
        <v>3525</v>
      </c>
      <c r="H12" s="7">
        <v>2480</v>
      </c>
      <c r="I12" s="7">
        <v>2480</v>
      </c>
      <c r="J12" s="7">
        <v>2480</v>
      </c>
    </row>
    <row r="13" spans="1:10" ht="15">
      <c r="A13" s="36" t="s">
        <v>22</v>
      </c>
      <c r="B13" s="37"/>
      <c r="C13" s="37" t="s">
        <v>23</v>
      </c>
      <c r="D13" s="38">
        <f>SUM(D14:D16)</f>
        <v>0</v>
      </c>
      <c r="E13" s="38">
        <f aca="true" t="shared" si="2" ref="E13:J13">SUM(E14:E16)</f>
        <v>0</v>
      </c>
      <c r="F13" s="38">
        <f t="shared" si="2"/>
        <v>0</v>
      </c>
      <c r="G13" s="38">
        <f t="shared" si="2"/>
        <v>4176</v>
      </c>
      <c r="H13" s="38">
        <f t="shared" si="2"/>
        <v>0</v>
      </c>
      <c r="I13" s="38">
        <f t="shared" si="2"/>
        <v>0</v>
      </c>
      <c r="J13" s="38">
        <f t="shared" si="2"/>
        <v>0</v>
      </c>
    </row>
    <row r="14" spans="1:10" ht="15">
      <c r="A14" s="39"/>
      <c r="B14" s="6">
        <v>610</v>
      </c>
      <c r="C14" s="6" t="s">
        <v>16</v>
      </c>
      <c r="D14" s="7">
        <v>0</v>
      </c>
      <c r="E14" s="7">
        <v>0</v>
      </c>
      <c r="F14" s="7">
        <v>0</v>
      </c>
      <c r="G14" s="7">
        <v>1000</v>
      </c>
      <c r="H14" s="7">
        <v>0</v>
      </c>
      <c r="I14" s="7">
        <v>0</v>
      </c>
      <c r="J14" s="7">
        <v>0</v>
      </c>
    </row>
    <row r="15" spans="1:10" ht="15">
      <c r="A15" s="39"/>
      <c r="B15" s="6">
        <v>620</v>
      </c>
      <c r="C15" s="6" t="s">
        <v>17</v>
      </c>
      <c r="D15" s="7">
        <v>0</v>
      </c>
      <c r="E15" s="7">
        <v>0</v>
      </c>
      <c r="F15" s="7">
        <v>0</v>
      </c>
      <c r="G15" s="7">
        <v>350</v>
      </c>
      <c r="H15" s="7">
        <v>0</v>
      </c>
      <c r="I15" s="7">
        <v>0</v>
      </c>
      <c r="J15" s="7">
        <v>0</v>
      </c>
    </row>
    <row r="16" spans="1:10" ht="15">
      <c r="A16" s="39"/>
      <c r="B16" s="6">
        <v>630</v>
      </c>
      <c r="C16" s="6" t="s">
        <v>18</v>
      </c>
      <c r="D16" s="7">
        <v>0</v>
      </c>
      <c r="E16" s="7">
        <v>0</v>
      </c>
      <c r="F16" s="7">
        <v>0</v>
      </c>
      <c r="G16" s="40">
        <v>2826</v>
      </c>
      <c r="H16" s="7">
        <v>0</v>
      </c>
      <c r="I16" s="7">
        <v>0</v>
      </c>
      <c r="J16" s="7">
        <v>0</v>
      </c>
    </row>
    <row r="17" spans="1:10" ht="15">
      <c r="A17" s="36" t="s">
        <v>24</v>
      </c>
      <c r="B17" s="37"/>
      <c r="C17" s="37" t="s">
        <v>25</v>
      </c>
      <c r="D17" s="38">
        <f aca="true" t="shared" si="3" ref="D17:J17">SUM(D18:D20)</f>
        <v>1684.76</v>
      </c>
      <c r="E17" s="38">
        <f t="shared" si="3"/>
        <v>719.5</v>
      </c>
      <c r="F17" s="38">
        <f t="shared" si="3"/>
        <v>0</v>
      </c>
      <c r="G17" s="38">
        <f t="shared" si="3"/>
        <v>0</v>
      </c>
      <c r="H17" s="38">
        <f t="shared" si="3"/>
        <v>720</v>
      </c>
      <c r="I17" s="38">
        <f t="shared" si="3"/>
        <v>0</v>
      </c>
      <c r="J17" s="38">
        <f t="shared" si="3"/>
        <v>0</v>
      </c>
    </row>
    <row r="18" spans="1:10" ht="15">
      <c r="A18" s="39"/>
      <c r="B18" s="6">
        <v>610</v>
      </c>
      <c r="C18" s="6" t="s">
        <v>16</v>
      </c>
      <c r="D18" s="7">
        <v>180</v>
      </c>
      <c r="E18" s="7">
        <v>60</v>
      </c>
      <c r="F18" s="7">
        <v>0</v>
      </c>
      <c r="G18" s="7">
        <v>0</v>
      </c>
      <c r="H18" s="7">
        <v>60</v>
      </c>
      <c r="I18" s="7">
        <v>0</v>
      </c>
      <c r="J18" s="7">
        <v>0</v>
      </c>
    </row>
    <row r="19" spans="1:10" ht="15">
      <c r="A19" s="39"/>
      <c r="B19" s="6">
        <v>620</v>
      </c>
      <c r="C19" s="6" t="s">
        <v>17</v>
      </c>
      <c r="D19" s="7">
        <v>63.78</v>
      </c>
      <c r="E19" s="7">
        <v>21.5</v>
      </c>
      <c r="F19" s="7">
        <v>0</v>
      </c>
      <c r="G19" s="7">
        <v>0</v>
      </c>
      <c r="H19" s="7">
        <v>22</v>
      </c>
      <c r="I19" s="7">
        <v>0</v>
      </c>
      <c r="J19" s="7">
        <v>0</v>
      </c>
    </row>
    <row r="20" spans="1:10" ht="15">
      <c r="A20" s="39"/>
      <c r="B20" s="6">
        <v>630</v>
      </c>
      <c r="C20" s="6" t="s">
        <v>18</v>
      </c>
      <c r="D20" s="7">
        <v>1440.98</v>
      </c>
      <c r="E20" s="7">
        <v>638</v>
      </c>
      <c r="F20" s="7">
        <v>0</v>
      </c>
      <c r="G20" s="7">
        <v>0</v>
      </c>
      <c r="H20" s="7">
        <v>638</v>
      </c>
      <c r="I20" s="7">
        <v>0</v>
      </c>
      <c r="J20" s="7">
        <v>0</v>
      </c>
    </row>
    <row r="21" spans="1:10" ht="15">
      <c r="A21" s="36" t="s">
        <v>26</v>
      </c>
      <c r="B21" s="37"/>
      <c r="C21" s="37" t="s">
        <v>27</v>
      </c>
      <c r="D21" s="38">
        <f>SUM(D22)</f>
        <v>6468.65</v>
      </c>
      <c r="E21" s="38">
        <f>SUM(E22)</f>
        <v>6776.65</v>
      </c>
      <c r="F21" s="38">
        <v>7928</v>
      </c>
      <c r="G21" s="38">
        <f>SUM(G22)</f>
        <v>7249</v>
      </c>
      <c r="H21" s="38">
        <f>SUM(H22)</f>
        <v>7773</v>
      </c>
      <c r="I21" s="38">
        <f>SUM(I22)</f>
        <v>7773</v>
      </c>
      <c r="J21" s="38">
        <f>SUM(J22)</f>
        <v>7773</v>
      </c>
    </row>
    <row r="22" spans="1:10" ht="15">
      <c r="A22" s="39"/>
      <c r="B22" s="6">
        <v>650</v>
      </c>
      <c r="C22" s="6" t="s">
        <v>28</v>
      </c>
      <c r="D22" s="7">
        <v>6468.65</v>
      </c>
      <c r="E22" s="7">
        <v>6776.65</v>
      </c>
      <c r="F22" s="40">
        <v>7928</v>
      </c>
      <c r="G22" s="7">
        <v>7249</v>
      </c>
      <c r="H22" s="10">
        <v>7773</v>
      </c>
      <c r="I22" s="10">
        <v>7773</v>
      </c>
      <c r="J22" s="10">
        <v>7773</v>
      </c>
    </row>
    <row r="23" spans="1:10" ht="15">
      <c r="A23" s="41" t="s">
        <v>29</v>
      </c>
      <c r="B23" s="42"/>
      <c r="C23" s="42" t="s">
        <v>30</v>
      </c>
      <c r="D23" s="43">
        <f aca="true" t="shared" si="4" ref="D23:G24">SUM(D24)</f>
        <v>0</v>
      </c>
      <c r="E23" s="43">
        <f t="shared" si="4"/>
        <v>12866.17</v>
      </c>
      <c r="F23" s="43">
        <v>5690</v>
      </c>
      <c r="G23" s="43">
        <f t="shared" si="4"/>
        <v>31071</v>
      </c>
      <c r="H23" s="43">
        <v>5690</v>
      </c>
      <c r="I23" s="43">
        <v>5690</v>
      </c>
      <c r="J23" s="43">
        <v>5690</v>
      </c>
    </row>
    <row r="24" spans="1:10" ht="15">
      <c r="A24" s="44" t="s">
        <v>31</v>
      </c>
      <c r="B24" s="45"/>
      <c r="C24" s="45" t="s">
        <v>32</v>
      </c>
      <c r="D24" s="46">
        <f t="shared" si="4"/>
        <v>0</v>
      </c>
      <c r="E24" s="46">
        <f t="shared" si="4"/>
        <v>12866.17</v>
      </c>
      <c r="F24" s="46">
        <v>5690</v>
      </c>
      <c r="G24" s="46">
        <f t="shared" si="4"/>
        <v>31071</v>
      </c>
      <c r="H24" s="46">
        <v>5690</v>
      </c>
      <c r="I24" s="46">
        <v>5690</v>
      </c>
      <c r="J24" s="46">
        <v>5690</v>
      </c>
    </row>
    <row r="25" spans="1:10" ht="15">
      <c r="A25" s="39"/>
      <c r="B25" s="6">
        <v>630</v>
      </c>
      <c r="C25" s="6" t="s">
        <v>18</v>
      </c>
      <c r="D25" s="7">
        <v>0</v>
      </c>
      <c r="E25" s="7">
        <v>12866.17</v>
      </c>
      <c r="F25" s="7">
        <v>5690</v>
      </c>
      <c r="G25" s="7">
        <v>31071</v>
      </c>
      <c r="H25" s="7">
        <v>5690</v>
      </c>
      <c r="I25" s="7">
        <v>5690</v>
      </c>
      <c r="J25" s="7">
        <v>5690</v>
      </c>
    </row>
    <row r="26" spans="1:10" ht="15">
      <c r="A26" s="47" t="s">
        <v>33</v>
      </c>
      <c r="B26" s="48"/>
      <c r="C26" s="48" t="s">
        <v>34</v>
      </c>
      <c r="D26" s="49">
        <f>SUM(D27)</f>
        <v>2000</v>
      </c>
      <c r="E26" s="49">
        <f>SUM(E27)</f>
        <v>2500</v>
      </c>
      <c r="F26" s="49">
        <v>2000</v>
      </c>
      <c r="G26" s="49">
        <f aca="true" t="shared" si="5" ref="G26:J27">SUM(G27)</f>
        <v>2500</v>
      </c>
      <c r="H26" s="49">
        <f t="shared" si="5"/>
        <v>2500</v>
      </c>
      <c r="I26" s="49">
        <f t="shared" si="5"/>
        <v>2500</v>
      </c>
      <c r="J26" s="49">
        <f t="shared" si="5"/>
        <v>2500</v>
      </c>
    </row>
    <row r="27" spans="1:10" ht="15">
      <c r="A27" s="50" t="s">
        <v>35</v>
      </c>
      <c r="B27" s="51"/>
      <c r="C27" s="51" t="s">
        <v>36</v>
      </c>
      <c r="D27" s="52">
        <f>SUM(D28)</f>
        <v>2000</v>
      </c>
      <c r="E27" s="52">
        <f>SUM(E28)</f>
        <v>2500</v>
      </c>
      <c r="F27" s="52">
        <v>2000</v>
      </c>
      <c r="G27" s="52">
        <f t="shared" si="5"/>
        <v>2500</v>
      </c>
      <c r="H27" s="52">
        <f t="shared" si="5"/>
        <v>2500</v>
      </c>
      <c r="I27" s="52">
        <f t="shared" si="5"/>
        <v>2500</v>
      </c>
      <c r="J27" s="52">
        <f t="shared" si="5"/>
        <v>2500</v>
      </c>
    </row>
    <row r="28" spans="1:10" ht="15">
      <c r="A28" s="39"/>
      <c r="B28" s="6">
        <v>640</v>
      </c>
      <c r="C28" s="6" t="s">
        <v>19</v>
      </c>
      <c r="D28" s="7">
        <v>2000</v>
      </c>
      <c r="E28" s="7">
        <v>2500</v>
      </c>
      <c r="F28" s="7">
        <v>2000</v>
      </c>
      <c r="G28" s="7">
        <v>2500</v>
      </c>
      <c r="H28" s="7">
        <v>2500</v>
      </c>
      <c r="I28" s="7">
        <v>2500</v>
      </c>
      <c r="J28" s="7">
        <v>2500</v>
      </c>
    </row>
    <row r="29" spans="1:10" ht="15">
      <c r="A29" s="53" t="s">
        <v>37</v>
      </c>
      <c r="B29" s="54"/>
      <c r="C29" s="54" t="s">
        <v>38</v>
      </c>
      <c r="D29" s="5">
        <f>SUM(D30)</f>
        <v>7255.56</v>
      </c>
      <c r="E29" s="5">
        <f>SUM(E30)</f>
        <v>5592.89</v>
      </c>
      <c r="F29" s="5">
        <v>14274</v>
      </c>
      <c r="G29" s="5">
        <f aca="true" t="shared" si="6" ref="G29:J30">SUM(G30)</f>
        <v>7220</v>
      </c>
      <c r="H29" s="5">
        <f t="shared" si="6"/>
        <v>7220</v>
      </c>
      <c r="I29" s="5">
        <f t="shared" si="6"/>
        <v>7220</v>
      </c>
      <c r="J29" s="5">
        <f t="shared" si="6"/>
        <v>7220</v>
      </c>
    </row>
    <row r="30" spans="1:10" ht="15">
      <c r="A30" s="55" t="s">
        <v>39</v>
      </c>
      <c r="B30" s="56"/>
      <c r="C30" s="56" t="s">
        <v>40</v>
      </c>
      <c r="D30" s="57">
        <f>SUM(D31)</f>
        <v>7255.56</v>
      </c>
      <c r="E30" s="57">
        <f>SUM(E31)</f>
        <v>5592.89</v>
      </c>
      <c r="F30" s="57">
        <v>14274</v>
      </c>
      <c r="G30" s="57">
        <f t="shared" si="6"/>
        <v>7220</v>
      </c>
      <c r="H30" s="57">
        <f t="shared" si="6"/>
        <v>7220</v>
      </c>
      <c r="I30" s="57">
        <f t="shared" si="6"/>
        <v>7220</v>
      </c>
      <c r="J30" s="57">
        <f t="shared" si="6"/>
        <v>7220</v>
      </c>
    </row>
    <row r="31" spans="1:10" ht="15">
      <c r="A31" s="39"/>
      <c r="B31" s="6">
        <v>630</v>
      </c>
      <c r="C31" s="6" t="s">
        <v>18</v>
      </c>
      <c r="D31" s="7">
        <v>7255.56</v>
      </c>
      <c r="E31" s="7">
        <v>5592.89</v>
      </c>
      <c r="F31" s="7">
        <v>14274</v>
      </c>
      <c r="G31" s="7">
        <v>7220</v>
      </c>
      <c r="H31" s="7">
        <v>7220</v>
      </c>
      <c r="I31" s="7">
        <v>7220</v>
      </c>
      <c r="J31" s="7">
        <v>7220</v>
      </c>
    </row>
    <row r="32" spans="1:10" ht="15">
      <c r="A32" s="58" t="s">
        <v>41</v>
      </c>
      <c r="B32" s="58"/>
      <c r="C32" s="58" t="s">
        <v>42</v>
      </c>
      <c r="D32" s="22">
        <f>SUM(D33,D35,D39)</f>
        <v>50532.7</v>
      </c>
      <c r="E32" s="22">
        <f>SUM(E33,E35,E39)</f>
        <v>65163.99</v>
      </c>
      <c r="F32" s="22">
        <v>48487</v>
      </c>
      <c r="G32" s="22">
        <f>SUM(G33,G35,G39)</f>
        <v>53311</v>
      </c>
      <c r="H32" s="22">
        <f>SUM(H33,H35,H39)</f>
        <v>53311</v>
      </c>
      <c r="I32" s="22">
        <f>SUM(I33,I35,I39)</f>
        <v>53311</v>
      </c>
      <c r="J32" s="22">
        <f>SUM(J33,J35,J39)</f>
        <v>53311</v>
      </c>
    </row>
    <row r="33" spans="1:10" ht="15">
      <c r="A33" s="59" t="s">
        <v>43</v>
      </c>
      <c r="B33" s="60"/>
      <c r="C33" s="60" t="s">
        <v>44</v>
      </c>
      <c r="D33" s="61">
        <f>SUM(D34)</f>
        <v>29306.54</v>
      </c>
      <c r="E33" s="61">
        <f>SUM(E34)</f>
        <v>34344.41</v>
      </c>
      <c r="F33" s="61">
        <v>28220</v>
      </c>
      <c r="G33" s="61">
        <f>SUM(G34)</f>
        <v>28220</v>
      </c>
      <c r="H33" s="61">
        <v>28220</v>
      </c>
      <c r="I33" s="61">
        <v>28220</v>
      </c>
      <c r="J33" s="61">
        <v>28220</v>
      </c>
    </row>
    <row r="34" spans="1:10" ht="15">
      <c r="A34" s="39"/>
      <c r="B34" s="6">
        <v>630</v>
      </c>
      <c r="C34" s="6" t="s">
        <v>18</v>
      </c>
      <c r="D34" s="7">
        <v>29306.54</v>
      </c>
      <c r="E34" s="7">
        <v>34344.41</v>
      </c>
      <c r="F34" s="7">
        <v>28220</v>
      </c>
      <c r="G34" s="7">
        <v>28220</v>
      </c>
      <c r="H34" s="7">
        <v>28220</v>
      </c>
      <c r="I34" s="7">
        <v>28220</v>
      </c>
      <c r="J34" s="7">
        <v>28220</v>
      </c>
    </row>
    <row r="35" spans="1:10" ht="15">
      <c r="A35" s="59" t="s">
        <v>45</v>
      </c>
      <c r="B35" s="60"/>
      <c r="C35" s="60" t="s">
        <v>46</v>
      </c>
      <c r="D35" s="61">
        <f>SUM(D36:D38)</f>
        <v>21113.05</v>
      </c>
      <c r="E35" s="61">
        <f>SUM(E36:E38)</f>
        <v>30704.73</v>
      </c>
      <c r="F35" s="61">
        <v>20152</v>
      </c>
      <c r="G35" s="61">
        <f>SUM(G36:G38)</f>
        <v>24971</v>
      </c>
      <c r="H35" s="61">
        <f>SUM(H36:H38)</f>
        <v>24971</v>
      </c>
      <c r="I35" s="61">
        <f>SUM(I36:I38)</f>
        <v>24971</v>
      </c>
      <c r="J35" s="61">
        <f>SUM(J36:J38)</f>
        <v>24971</v>
      </c>
    </row>
    <row r="36" spans="1:10" ht="15">
      <c r="A36" s="39"/>
      <c r="B36" s="6">
        <v>620</v>
      </c>
      <c r="C36" s="6" t="s">
        <v>17</v>
      </c>
      <c r="D36" s="7">
        <v>1514.78</v>
      </c>
      <c r="E36" s="7">
        <v>1707.83</v>
      </c>
      <c r="F36" s="7">
        <v>1652</v>
      </c>
      <c r="G36" s="7">
        <v>2012</v>
      </c>
      <c r="H36" s="7">
        <v>2012</v>
      </c>
      <c r="I36" s="7">
        <v>2012</v>
      </c>
      <c r="J36" s="7">
        <v>2012</v>
      </c>
    </row>
    <row r="37" spans="1:10" ht="15">
      <c r="A37" s="39"/>
      <c r="B37" s="6">
        <v>630</v>
      </c>
      <c r="C37" s="6" t="s">
        <v>18</v>
      </c>
      <c r="D37" s="7">
        <v>17218.27</v>
      </c>
      <c r="E37" s="7">
        <v>26284.95</v>
      </c>
      <c r="F37" s="9">
        <v>15860</v>
      </c>
      <c r="G37" s="9">
        <v>20106</v>
      </c>
      <c r="H37" s="9">
        <v>20106</v>
      </c>
      <c r="I37" s="9">
        <v>20106</v>
      </c>
      <c r="J37" s="9">
        <v>20106</v>
      </c>
    </row>
    <row r="38" spans="1:10" ht="15">
      <c r="A38" s="39"/>
      <c r="B38" s="6">
        <v>640</v>
      </c>
      <c r="C38" s="6" t="s">
        <v>19</v>
      </c>
      <c r="D38" s="7">
        <v>2380</v>
      </c>
      <c r="E38" s="7">
        <v>2711.95</v>
      </c>
      <c r="F38" s="9">
        <v>2640</v>
      </c>
      <c r="G38" s="9">
        <v>2853</v>
      </c>
      <c r="H38" s="9">
        <v>2853</v>
      </c>
      <c r="I38" s="9">
        <v>2853</v>
      </c>
      <c r="J38" s="9">
        <v>2853</v>
      </c>
    </row>
    <row r="39" spans="1:10" ht="15">
      <c r="A39" s="59" t="s">
        <v>47</v>
      </c>
      <c r="B39" s="60"/>
      <c r="C39" s="60" t="s">
        <v>48</v>
      </c>
      <c r="D39" s="61">
        <f>SUM(D40:D41)</f>
        <v>113.10999999999999</v>
      </c>
      <c r="E39" s="61">
        <f>SUM(E40:E41)</f>
        <v>114.85</v>
      </c>
      <c r="F39" s="61">
        <v>115</v>
      </c>
      <c r="G39" s="61">
        <f>SUM(G40:G41)</f>
        <v>120</v>
      </c>
      <c r="H39" s="61">
        <f>SUM(H40:H41)</f>
        <v>120</v>
      </c>
      <c r="I39" s="61">
        <f>SUM(I40:I41)</f>
        <v>120</v>
      </c>
      <c r="J39" s="61">
        <f>SUM(J40:J41)</f>
        <v>120</v>
      </c>
    </row>
    <row r="40" spans="1:10" ht="15">
      <c r="A40" s="6"/>
      <c r="B40" s="6">
        <v>610</v>
      </c>
      <c r="C40" s="6" t="s">
        <v>16</v>
      </c>
      <c r="D40" s="16">
        <v>83.82</v>
      </c>
      <c r="E40" s="16">
        <v>85.1</v>
      </c>
      <c r="F40" s="16">
        <v>85</v>
      </c>
      <c r="G40" s="16">
        <v>89</v>
      </c>
      <c r="H40" s="16">
        <v>89</v>
      </c>
      <c r="I40" s="16">
        <v>89</v>
      </c>
      <c r="J40" s="16">
        <v>89</v>
      </c>
    </row>
    <row r="41" spans="1:10" ht="15">
      <c r="A41" s="6"/>
      <c r="B41" s="6">
        <v>620</v>
      </c>
      <c r="C41" s="6" t="s">
        <v>17</v>
      </c>
      <c r="D41" s="16">
        <v>29.29</v>
      </c>
      <c r="E41" s="16">
        <v>29.75</v>
      </c>
      <c r="F41" s="16">
        <v>30</v>
      </c>
      <c r="G41" s="16">
        <v>31</v>
      </c>
      <c r="H41" s="16">
        <v>31</v>
      </c>
      <c r="I41" s="16">
        <v>31</v>
      </c>
      <c r="J41" s="16">
        <v>31</v>
      </c>
    </row>
    <row r="42" spans="1:10" ht="30">
      <c r="A42" s="28" t="s">
        <v>1</v>
      </c>
      <c r="B42" s="28" t="s">
        <v>2</v>
      </c>
      <c r="C42" s="28" t="s">
        <v>3</v>
      </c>
      <c r="D42" s="29" t="s">
        <v>4</v>
      </c>
      <c r="E42" s="29" t="s">
        <v>5</v>
      </c>
      <c r="F42" s="29" t="s">
        <v>6</v>
      </c>
      <c r="G42" s="29" t="s">
        <v>7</v>
      </c>
      <c r="H42" s="29" t="s">
        <v>8</v>
      </c>
      <c r="I42" s="29" t="s">
        <v>9</v>
      </c>
      <c r="J42" s="29" t="s">
        <v>10</v>
      </c>
    </row>
    <row r="43" spans="1:10" ht="15">
      <c r="A43" s="62" t="s">
        <v>49</v>
      </c>
      <c r="B43" s="63"/>
      <c r="C43" s="63" t="s">
        <v>50</v>
      </c>
      <c r="D43" s="64">
        <f>SUM(D44,D49,D51,D53)</f>
        <v>68151.03</v>
      </c>
      <c r="E43" s="64">
        <f>SUM(E44,E49,E51,E53)</f>
        <v>78490.93000000001</v>
      </c>
      <c r="F43" s="64">
        <v>70301</v>
      </c>
      <c r="G43" s="64">
        <f>SUM(G44,G49,G51,G53)</f>
        <v>87937</v>
      </c>
      <c r="H43" s="64">
        <f>SUM(H44,H49,H51,H53)</f>
        <v>81088</v>
      </c>
      <c r="I43" s="64">
        <f>SUM(I44,I49,I51,I53)</f>
        <v>81088</v>
      </c>
      <c r="J43" s="64">
        <f>SUM(J44,J49,J51,J53)</f>
        <v>81088</v>
      </c>
    </row>
    <row r="44" spans="1:10" ht="15">
      <c r="A44" s="65" t="s">
        <v>51</v>
      </c>
      <c r="B44" s="66"/>
      <c r="C44" s="66" t="s">
        <v>52</v>
      </c>
      <c r="D44" s="67">
        <f>SUM(D45:D48)</f>
        <v>49636.829999999994</v>
      </c>
      <c r="E44" s="67">
        <f>SUM(E45:E48)</f>
        <v>56652.48</v>
      </c>
      <c r="F44" s="67">
        <v>53331</v>
      </c>
      <c r="G44" s="67">
        <f>SUM(G45:G48)</f>
        <v>58492</v>
      </c>
      <c r="H44" s="67">
        <f>SUM(H45:H48)</f>
        <v>60492</v>
      </c>
      <c r="I44" s="67">
        <f>SUM(I45:I48)</f>
        <v>60492</v>
      </c>
      <c r="J44" s="67">
        <f>SUM(J45:J48)</f>
        <v>60492</v>
      </c>
    </row>
    <row r="45" spans="1:10" ht="15">
      <c r="A45" s="39"/>
      <c r="B45" s="6">
        <v>610</v>
      </c>
      <c r="C45" s="6" t="s">
        <v>16</v>
      </c>
      <c r="D45" s="7">
        <v>26773.48</v>
      </c>
      <c r="E45" s="7">
        <v>27562.51</v>
      </c>
      <c r="F45" s="7">
        <v>27968</v>
      </c>
      <c r="G45" s="7">
        <v>31388</v>
      </c>
      <c r="H45" s="7">
        <v>31388</v>
      </c>
      <c r="I45" s="7">
        <v>31388</v>
      </c>
      <c r="J45" s="7">
        <v>31388</v>
      </c>
    </row>
    <row r="46" spans="1:10" ht="15">
      <c r="A46" s="39"/>
      <c r="B46" s="6">
        <v>620</v>
      </c>
      <c r="C46" s="6" t="s">
        <v>17</v>
      </c>
      <c r="D46" s="7">
        <v>11119.61</v>
      </c>
      <c r="E46" s="7">
        <v>12315.78</v>
      </c>
      <c r="F46" s="7">
        <v>12743</v>
      </c>
      <c r="G46" s="7">
        <v>12226</v>
      </c>
      <c r="H46" s="7">
        <v>12226</v>
      </c>
      <c r="I46" s="7">
        <v>12226</v>
      </c>
      <c r="J46" s="7">
        <v>12226</v>
      </c>
    </row>
    <row r="47" spans="1:10" ht="15">
      <c r="A47" s="39"/>
      <c r="B47" s="6">
        <v>630</v>
      </c>
      <c r="C47" s="6" t="s">
        <v>18</v>
      </c>
      <c r="D47" s="7">
        <v>11522.5</v>
      </c>
      <c r="E47" s="7">
        <v>16604.14</v>
      </c>
      <c r="F47" s="7">
        <v>12370</v>
      </c>
      <c r="G47" s="7">
        <v>14738</v>
      </c>
      <c r="H47" s="7">
        <v>16738</v>
      </c>
      <c r="I47" s="7">
        <v>16738</v>
      </c>
      <c r="J47" s="7">
        <v>16738</v>
      </c>
    </row>
    <row r="48" spans="1:10" ht="15">
      <c r="A48" s="39"/>
      <c r="B48" s="6">
        <v>640</v>
      </c>
      <c r="C48" s="6" t="s">
        <v>19</v>
      </c>
      <c r="D48" s="7">
        <v>221.24</v>
      </c>
      <c r="E48" s="7">
        <v>170.05</v>
      </c>
      <c r="F48" s="7">
        <v>250</v>
      </c>
      <c r="G48" s="7">
        <v>140</v>
      </c>
      <c r="H48" s="7">
        <v>140</v>
      </c>
      <c r="I48" s="7">
        <v>140</v>
      </c>
      <c r="J48" s="7">
        <v>140</v>
      </c>
    </row>
    <row r="49" spans="1:10" ht="15">
      <c r="A49" s="65" t="s">
        <v>53</v>
      </c>
      <c r="B49" s="66"/>
      <c r="C49" s="66" t="s">
        <v>54</v>
      </c>
      <c r="D49" s="67">
        <f>SUM(D50)</f>
        <v>678.89</v>
      </c>
      <c r="E49" s="67">
        <f>SUM(E50)</f>
        <v>2074.2</v>
      </c>
      <c r="F49" s="67">
        <v>750</v>
      </c>
      <c r="G49" s="67">
        <f>SUM(G50)</f>
        <v>106</v>
      </c>
      <c r="H49" s="67">
        <v>750</v>
      </c>
      <c r="I49" s="67">
        <v>750</v>
      </c>
      <c r="J49" s="67">
        <v>750</v>
      </c>
    </row>
    <row r="50" spans="1:10" ht="15">
      <c r="A50" s="39"/>
      <c r="B50" s="6">
        <v>630</v>
      </c>
      <c r="C50" s="6" t="s">
        <v>18</v>
      </c>
      <c r="D50" s="7">
        <v>678.89</v>
      </c>
      <c r="E50" s="7">
        <v>2074.2</v>
      </c>
      <c r="F50" s="7">
        <v>750</v>
      </c>
      <c r="G50" s="7">
        <v>106</v>
      </c>
      <c r="H50" s="7">
        <v>750</v>
      </c>
      <c r="I50" s="7">
        <v>750</v>
      </c>
      <c r="J50" s="7">
        <v>750</v>
      </c>
    </row>
    <row r="51" spans="1:10" ht="15">
      <c r="A51" s="65" t="s">
        <v>55</v>
      </c>
      <c r="B51" s="66"/>
      <c r="C51" s="66" t="s">
        <v>56</v>
      </c>
      <c r="D51" s="67">
        <f>SUM(D52)</f>
        <v>4686.49</v>
      </c>
      <c r="E51" s="67">
        <f>SUM(E52)</f>
        <v>4423.37</v>
      </c>
      <c r="F51" s="67">
        <v>3100</v>
      </c>
      <c r="G51" s="67">
        <f>SUM(G52)</f>
        <v>4946</v>
      </c>
      <c r="H51" s="67">
        <f>SUM(H52)</f>
        <v>5726</v>
      </c>
      <c r="I51" s="67">
        <f>SUM(I52)</f>
        <v>5726</v>
      </c>
      <c r="J51" s="67">
        <f>SUM(J52)</f>
        <v>5726</v>
      </c>
    </row>
    <row r="52" spans="1:10" ht="15">
      <c r="A52" s="39"/>
      <c r="B52" s="6">
        <v>630</v>
      </c>
      <c r="C52" s="6" t="s">
        <v>18</v>
      </c>
      <c r="D52" s="7">
        <v>4686.49</v>
      </c>
      <c r="E52" s="7">
        <v>4423.37</v>
      </c>
      <c r="F52" s="7">
        <v>3100</v>
      </c>
      <c r="G52" s="7">
        <v>4946</v>
      </c>
      <c r="H52" s="7">
        <v>5726</v>
      </c>
      <c r="I52" s="7">
        <v>5726</v>
      </c>
      <c r="J52" s="7">
        <v>5726</v>
      </c>
    </row>
    <row r="53" spans="1:10" ht="15">
      <c r="A53" s="65" t="s">
        <v>57</v>
      </c>
      <c r="B53" s="66"/>
      <c r="C53" s="66" t="s">
        <v>58</v>
      </c>
      <c r="D53" s="67">
        <f>SUM(D54)</f>
        <v>13148.82</v>
      </c>
      <c r="E53" s="67">
        <f>SUM(E54)</f>
        <v>15340.88</v>
      </c>
      <c r="F53" s="67">
        <v>13120</v>
      </c>
      <c r="G53" s="67">
        <f>SUM(G54)</f>
        <v>24393</v>
      </c>
      <c r="H53" s="67">
        <f>SUM(H54)</f>
        <v>14120</v>
      </c>
      <c r="I53" s="67">
        <f>SUM(I54)</f>
        <v>14120</v>
      </c>
      <c r="J53" s="67">
        <f>SUM(J54)</f>
        <v>14120</v>
      </c>
    </row>
    <row r="54" spans="1:10" ht="15">
      <c r="A54" s="39"/>
      <c r="B54" s="6">
        <v>630</v>
      </c>
      <c r="C54" s="6" t="s">
        <v>18</v>
      </c>
      <c r="D54" s="7">
        <v>13148.82</v>
      </c>
      <c r="E54" s="7">
        <v>15340.88</v>
      </c>
      <c r="F54" s="7">
        <v>13120</v>
      </c>
      <c r="G54" s="7">
        <v>24393</v>
      </c>
      <c r="H54" s="7">
        <v>14120</v>
      </c>
      <c r="I54" s="7">
        <v>14120</v>
      </c>
      <c r="J54" s="7">
        <v>14120</v>
      </c>
    </row>
    <row r="55" spans="1:10" ht="15">
      <c r="A55" s="68" t="s">
        <v>59</v>
      </c>
      <c r="B55" s="69"/>
      <c r="C55" s="69" t="s">
        <v>60</v>
      </c>
      <c r="D55" s="70">
        <f>SUM(D56,D59,D63,D65)</f>
        <v>61879.95</v>
      </c>
      <c r="E55" s="70">
        <f>SUM(E56,E59,E63,E65)</f>
        <v>32493.829999999998</v>
      </c>
      <c r="F55" s="70">
        <v>61741</v>
      </c>
      <c r="G55" s="70">
        <f>SUM(G56,G59,G63,G65)</f>
        <v>33263</v>
      </c>
      <c r="H55" s="70">
        <f>SUM(H56,H59,H63,H65)</f>
        <v>68600</v>
      </c>
      <c r="I55" s="70">
        <f>SUM(I56,I59,I63,I65)</f>
        <v>63600</v>
      </c>
      <c r="J55" s="70">
        <f>SUM(J56,J59,J63,J65)</f>
        <v>63600</v>
      </c>
    </row>
    <row r="56" spans="1:10" ht="15">
      <c r="A56" s="71" t="s">
        <v>61</v>
      </c>
      <c r="B56" s="72"/>
      <c r="C56" s="72" t="s">
        <v>62</v>
      </c>
      <c r="D56" s="73">
        <f>SUM(D57:D58)</f>
        <v>4278.389999999999</v>
      </c>
      <c r="E56" s="73">
        <f>SUM(E57:E58)</f>
        <v>7343.98</v>
      </c>
      <c r="F56" s="73">
        <v>6341</v>
      </c>
      <c r="G56" s="73">
        <f>SUM(G57:G58)</f>
        <v>6964</v>
      </c>
      <c r="H56" s="73">
        <f>SUM(H57:H58)</f>
        <v>8200</v>
      </c>
      <c r="I56" s="73">
        <f>SUM(I57:I58)</f>
        <v>8200</v>
      </c>
      <c r="J56" s="73">
        <f>SUM(J57:J58)</f>
        <v>8200</v>
      </c>
    </row>
    <row r="57" spans="1:10" ht="15">
      <c r="A57" s="39"/>
      <c r="B57" s="6">
        <v>630</v>
      </c>
      <c r="C57" s="6" t="s">
        <v>18</v>
      </c>
      <c r="D57" s="7">
        <v>2278.39</v>
      </c>
      <c r="E57" s="7">
        <v>3143.98</v>
      </c>
      <c r="F57" s="7">
        <v>2341</v>
      </c>
      <c r="G57" s="7">
        <v>2964</v>
      </c>
      <c r="H57" s="7">
        <v>4200</v>
      </c>
      <c r="I57" s="7">
        <v>4200</v>
      </c>
      <c r="J57" s="7">
        <v>4200</v>
      </c>
    </row>
    <row r="58" spans="1:10" ht="15">
      <c r="A58" s="39"/>
      <c r="B58" s="6">
        <v>640</v>
      </c>
      <c r="C58" s="6" t="s">
        <v>19</v>
      </c>
      <c r="D58" s="7">
        <v>2000</v>
      </c>
      <c r="E58" s="7">
        <v>4200</v>
      </c>
      <c r="F58" s="7">
        <v>4000</v>
      </c>
      <c r="G58" s="7">
        <v>4000</v>
      </c>
      <c r="H58" s="7">
        <v>4000</v>
      </c>
      <c r="I58" s="7">
        <v>4000</v>
      </c>
      <c r="J58" s="7">
        <v>4000</v>
      </c>
    </row>
    <row r="59" spans="1:10" ht="15">
      <c r="A59" s="71" t="s">
        <v>63</v>
      </c>
      <c r="B59" s="72"/>
      <c r="C59" s="72" t="s">
        <v>64</v>
      </c>
      <c r="D59" s="73">
        <f>SUM(D60:D62)</f>
        <v>54145.75</v>
      </c>
      <c r="E59" s="73">
        <f>SUM(E60:E62)</f>
        <v>21500.84</v>
      </c>
      <c r="F59" s="73">
        <v>51787</v>
      </c>
      <c r="G59" s="73">
        <f>SUM(G60:G62)</f>
        <v>23645</v>
      </c>
      <c r="H59" s="73">
        <f>SUM(H60:H62)</f>
        <v>56787</v>
      </c>
      <c r="I59" s="73">
        <f>SUM(I60:I62)</f>
        <v>51787</v>
      </c>
      <c r="J59" s="73">
        <f>SUM(J60:J62)</f>
        <v>51787</v>
      </c>
    </row>
    <row r="60" spans="1:10" ht="15">
      <c r="A60" s="39"/>
      <c r="B60" s="6">
        <v>610</v>
      </c>
      <c r="C60" s="6" t="s">
        <v>16</v>
      </c>
      <c r="D60" s="7">
        <v>300</v>
      </c>
      <c r="E60" s="7">
        <v>300</v>
      </c>
      <c r="F60" s="7">
        <v>300</v>
      </c>
      <c r="G60" s="7">
        <v>300</v>
      </c>
      <c r="H60" s="7">
        <v>300</v>
      </c>
      <c r="I60" s="7">
        <v>300</v>
      </c>
      <c r="J60" s="7">
        <v>300</v>
      </c>
    </row>
    <row r="61" spans="1:10" ht="15">
      <c r="A61" s="39"/>
      <c r="B61" s="6">
        <v>630</v>
      </c>
      <c r="C61" s="6" t="s">
        <v>18</v>
      </c>
      <c r="D61" s="7">
        <v>51745.75</v>
      </c>
      <c r="E61" s="7">
        <v>21200.84</v>
      </c>
      <c r="F61" s="7">
        <v>51487</v>
      </c>
      <c r="G61" s="7">
        <v>23345</v>
      </c>
      <c r="H61" s="7">
        <v>56487</v>
      </c>
      <c r="I61" s="7">
        <v>51487</v>
      </c>
      <c r="J61" s="7">
        <v>51487</v>
      </c>
    </row>
    <row r="62" spans="1:10" ht="15">
      <c r="A62" s="39"/>
      <c r="B62" s="6">
        <v>640</v>
      </c>
      <c r="C62" s="6" t="s">
        <v>19</v>
      </c>
      <c r="D62" s="7">
        <v>2100</v>
      </c>
      <c r="E62" s="7">
        <v>0</v>
      </c>
      <c r="F62" s="7">
        <v>0</v>
      </c>
      <c r="G62" s="9">
        <v>0</v>
      </c>
      <c r="H62" s="7">
        <v>0</v>
      </c>
      <c r="I62" s="7">
        <v>0</v>
      </c>
      <c r="J62" s="7">
        <v>0</v>
      </c>
    </row>
    <row r="63" spans="1:10" ht="15">
      <c r="A63" s="71" t="s">
        <v>65</v>
      </c>
      <c r="B63" s="72"/>
      <c r="C63" s="72" t="s">
        <v>66</v>
      </c>
      <c r="D63" s="73">
        <f>SUM(D64)</f>
        <v>222.96</v>
      </c>
      <c r="E63" s="73">
        <f>SUM(E64)</f>
        <v>222.96</v>
      </c>
      <c r="F63" s="73">
        <v>223</v>
      </c>
      <c r="G63" s="73">
        <f>SUM(G64)</f>
        <v>337</v>
      </c>
      <c r="H63" s="73">
        <v>223</v>
      </c>
      <c r="I63" s="73">
        <v>223</v>
      </c>
      <c r="J63" s="73">
        <v>223</v>
      </c>
    </row>
    <row r="64" spans="1:10" ht="15">
      <c r="A64" s="39"/>
      <c r="B64" s="6">
        <v>630</v>
      </c>
      <c r="C64" s="6" t="s">
        <v>18</v>
      </c>
      <c r="D64" s="7">
        <v>222.96</v>
      </c>
      <c r="E64" s="7">
        <v>222.96</v>
      </c>
      <c r="F64" s="9">
        <v>223</v>
      </c>
      <c r="G64" s="7">
        <v>337</v>
      </c>
      <c r="H64" s="9">
        <v>223</v>
      </c>
      <c r="I64" s="9">
        <v>223</v>
      </c>
      <c r="J64" s="9">
        <v>223</v>
      </c>
    </row>
    <row r="65" spans="1:10" ht="15">
      <c r="A65" s="71" t="s">
        <v>67</v>
      </c>
      <c r="B65" s="72"/>
      <c r="C65" s="72" t="s">
        <v>68</v>
      </c>
      <c r="D65" s="73">
        <f>SUM(D66:D67)</f>
        <v>3232.85</v>
      </c>
      <c r="E65" s="73">
        <f>SUM(E66:E67)</f>
        <v>3426.05</v>
      </c>
      <c r="F65" s="73">
        <v>3390</v>
      </c>
      <c r="G65" s="73">
        <f>SUM(G66:G67)</f>
        <v>2317</v>
      </c>
      <c r="H65" s="73">
        <v>3390</v>
      </c>
      <c r="I65" s="73">
        <v>3390</v>
      </c>
      <c r="J65" s="73">
        <v>3390</v>
      </c>
    </row>
    <row r="66" spans="1:10" ht="15">
      <c r="A66" s="74"/>
      <c r="B66" s="6">
        <v>630</v>
      </c>
      <c r="C66" s="6" t="s">
        <v>18</v>
      </c>
      <c r="D66" s="7">
        <v>1441.58</v>
      </c>
      <c r="E66" s="7">
        <v>752.9</v>
      </c>
      <c r="F66" s="7">
        <v>890</v>
      </c>
      <c r="G66" s="7">
        <v>677</v>
      </c>
      <c r="H66" s="7">
        <v>890</v>
      </c>
      <c r="I66" s="7">
        <v>890</v>
      </c>
      <c r="J66" s="7">
        <v>890</v>
      </c>
    </row>
    <row r="67" spans="1:10" ht="15">
      <c r="A67" s="39"/>
      <c r="B67" s="6">
        <v>640</v>
      </c>
      <c r="C67" s="6" t="s">
        <v>19</v>
      </c>
      <c r="D67" s="7">
        <v>1791.27</v>
      </c>
      <c r="E67" s="7">
        <v>2673.15</v>
      </c>
      <c r="F67" s="7">
        <v>2500</v>
      </c>
      <c r="G67" s="7">
        <v>1640</v>
      </c>
      <c r="H67" s="7">
        <v>2500</v>
      </c>
      <c r="I67" s="7">
        <v>2500</v>
      </c>
      <c r="J67" s="7">
        <v>2500</v>
      </c>
    </row>
    <row r="68" spans="1:10" ht="15">
      <c r="A68" s="75" t="s">
        <v>69</v>
      </c>
      <c r="B68" s="76"/>
      <c r="C68" s="76" t="s">
        <v>70</v>
      </c>
      <c r="D68" s="77">
        <f>SUM(D69,D71,D76)</f>
        <v>157608.18000000002</v>
      </c>
      <c r="E68" s="77">
        <f>SUM(E69,E71,E76)</f>
        <v>165434.33</v>
      </c>
      <c r="F68" s="77">
        <v>170879</v>
      </c>
      <c r="G68" s="77">
        <f>SUM(G69,G71,G76)</f>
        <v>181571</v>
      </c>
      <c r="H68" s="77">
        <f>SUM(H69,H71,H76)</f>
        <v>186192</v>
      </c>
      <c r="I68" s="77">
        <f>SUM(I69,I71,I76)</f>
        <v>186192</v>
      </c>
      <c r="J68" s="77">
        <f>SUM(J69,J71,J76)</f>
        <v>186192</v>
      </c>
    </row>
    <row r="69" spans="1:10" ht="15">
      <c r="A69" s="78" t="s">
        <v>71</v>
      </c>
      <c r="B69" s="79"/>
      <c r="C69" s="79" t="s">
        <v>72</v>
      </c>
      <c r="D69" s="80">
        <f>SUM(D70)</f>
        <v>7012.59</v>
      </c>
      <c r="E69" s="80">
        <f>SUM(E70)</f>
        <v>6733.65</v>
      </c>
      <c r="F69" s="80">
        <v>6920</v>
      </c>
      <c r="G69" s="80">
        <f>SUM(G70)</f>
        <v>11369</v>
      </c>
      <c r="H69" s="80">
        <f>SUM(H70)</f>
        <v>12000</v>
      </c>
      <c r="I69" s="80">
        <f>SUM(I70)</f>
        <v>12000</v>
      </c>
      <c r="J69" s="80">
        <f>SUM(J70)</f>
        <v>12000</v>
      </c>
    </row>
    <row r="70" spans="1:10" ht="15">
      <c r="A70" s="81"/>
      <c r="B70" s="82">
        <v>630</v>
      </c>
      <c r="C70" s="83" t="s">
        <v>18</v>
      </c>
      <c r="D70" s="16">
        <v>7012.59</v>
      </c>
      <c r="E70" s="16">
        <v>6733.65</v>
      </c>
      <c r="F70" s="16">
        <v>6920</v>
      </c>
      <c r="G70" s="16">
        <v>11369</v>
      </c>
      <c r="H70" s="16">
        <v>12000</v>
      </c>
      <c r="I70" s="16">
        <v>12000</v>
      </c>
      <c r="J70" s="16">
        <v>12000</v>
      </c>
    </row>
    <row r="71" spans="1:10" ht="15">
      <c r="A71" s="78" t="s">
        <v>73</v>
      </c>
      <c r="B71" s="79"/>
      <c r="C71" s="79" t="s">
        <v>74</v>
      </c>
      <c r="D71" s="80">
        <f>SUM(D72:D75)</f>
        <v>134223.71000000002</v>
      </c>
      <c r="E71" s="80">
        <f>SUM(E72:E75)</f>
        <v>144385</v>
      </c>
      <c r="F71" s="80">
        <v>145345</v>
      </c>
      <c r="G71" s="80">
        <f>SUM(G72:G75)</f>
        <v>152644</v>
      </c>
      <c r="H71" s="80">
        <f>SUM(H72:H75)</f>
        <v>153965</v>
      </c>
      <c r="I71" s="80">
        <f>SUM(I72:I75)</f>
        <v>153965</v>
      </c>
      <c r="J71" s="80">
        <f>SUM(J72:J75)</f>
        <v>153965</v>
      </c>
    </row>
    <row r="72" spans="1:10" ht="15">
      <c r="A72" s="39"/>
      <c r="B72" s="6">
        <v>610</v>
      </c>
      <c r="C72" s="6" t="s">
        <v>16</v>
      </c>
      <c r="D72" s="7">
        <v>72859.27</v>
      </c>
      <c r="E72" s="7">
        <v>75765</v>
      </c>
      <c r="F72" s="7">
        <v>79818</v>
      </c>
      <c r="G72" s="7">
        <v>87094</v>
      </c>
      <c r="H72" s="7">
        <v>87094</v>
      </c>
      <c r="I72" s="7">
        <v>87094</v>
      </c>
      <c r="J72" s="7">
        <v>87094</v>
      </c>
    </row>
    <row r="73" spans="1:10" ht="15">
      <c r="A73" s="39"/>
      <c r="B73" s="6">
        <v>620</v>
      </c>
      <c r="C73" s="6" t="s">
        <v>17</v>
      </c>
      <c r="D73" s="7">
        <v>24834</v>
      </c>
      <c r="E73" s="7">
        <v>25637.5</v>
      </c>
      <c r="F73" s="7">
        <v>28935</v>
      </c>
      <c r="G73" s="7">
        <v>30440</v>
      </c>
      <c r="H73" s="7">
        <v>30440</v>
      </c>
      <c r="I73" s="7">
        <v>30440</v>
      </c>
      <c r="J73" s="7">
        <v>30440</v>
      </c>
    </row>
    <row r="74" spans="1:10" ht="15">
      <c r="A74" s="39"/>
      <c r="B74" s="6">
        <v>630</v>
      </c>
      <c r="C74" s="6" t="s">
        <v>18</v>
      </c>
      <c r="D74" s="7">
        <v>35985.94</v>
      </c>
      <c r="E74" s="7">
        <v>42549.37</v>
      </c>
      <c r="F74" s="7">
        <v>36042</v>
      </c>
      <c r="G74" s="7">
        <v>33881</v>
      </c>
      <c r="H74" s="7">
        <v>35881</v>
      </c>
      <c r="I74" s="7">
        <v>35881</v>
      </c>
      <c r="J74" s="7">
        <v>35881</v>
      </c>
    </row>
    <row r="75" spans="1:10" ht="15">
      <c r="A75" s="39"/>
      <c r="B75" s="6">
        <v>640</v>
      </c>
      <c r="C75" s="6" t="s">
        <v>19</v>
      </c>
      <c r="D75" s="7">
        <v>544.5</v>
      </c>
      <c r="E75" s="7">
        <v>433.13</v>
      </c>
      <c r="F75" s="7">
        <v>550</v>
      </c>
      <c r="G75" s="7">
        <v>1229</v>
      </c>
      <c r="H75" s="7">
        <v>550</v>
      </c>
      <c r="I75" s="7">
        <v>550</v>
      </c>
      <c r="J75" s="7">
        <v>550</v>
      </c>
    </row>
    <row r="76" spans="1:10" ht="15">
      <c r="A76" s="78" t="s">
        <v>75</v>
      </c>
      <c r="B76" s="78"/>
      <c r="C76" s="78" t="s">
        <v>76</v>
      </c>
      <c r="D76" s="80">
        <f>SUM(D77:D80)</f>
        <v>16371.88</v>
      </c>
      <c r="E76" s="80">
        <f>SUM(E77:E80)</f>
        <v>14315.68</v>
      </c>
      <c r="F76" s="80">
        <v>18614</v>
      </c>
      <c r="G76" s="80">
        <f>SUM(G77:G80)</f>
        <v>17558</v>
      </c>
      <c r="H76" s="80">
        <f>SUM(H77:H80)</f>
        <v>20227</v>
      </c>
      <c r="I76" s="80">
        <f>SUM(I77:I80)</f>
        <v>20227</v>
      </c>
      <c r="J76" s="80">
        <f>SUM(J77:J80)</f>
        <v>20227</v>
      </c>
    </row>
    <row r="77" spans="1:10" ht="15">
      <c r="A77" s="39"/>
      <c r="B77" s="6">
        <v>610</v>
      </c>
      <c r="C77" s="6" t="s">
        <v>16</v>
      </c>
      <c r="D77" s="7">
        <v>9595.75</v>
      </c>
      <c r="E77" s="7">
        <v>9016.98</v>
      </c>
      <c r="F77" s="7">
        <v>10302</v>
      </c>
      <c r="G77" s="7">
        <v>10862</v>
      </c>
      <c r="H77" s="7">
        <v>11802</v>
      </c>
      <c r="I77" s="7">
        <v>11802</v>
      </c>
      <c r="J77" s="7">
        <v>11802</v>
      </c>
    </row>
    <row r="78" spans="1:10" ht="15">
      <c r="A78" s="39"/>
      <c r="B78" s="6">
        <v>620</v>
      </c>
      <c r="C78" s="6" t="s">
        <v>17</v>
      </c>
      <c r="D78" s="7">
        <v>3778.39</v>
      </c>
      <c r="E78" s="7">
        <v>3229.07</v>
      </c>
      <c r="F78" s="7">
        <v>4012</v>
      </c>
      <c r="G78" s="7">
        <v>4230</v>
      </c>
      <c r="H78" s="7">
        <v>4125</v>
      </c>
      <c r="I78" s="7">
        <v>4125</v>
      </c>
      <c r="J78" s="7">
        <v>4125</v>
      </c>
    </row>
    <row r="79" spans="1:10" ht="15">
      <c r="A79" s="39"/>
      <c r="B79" s="6">
        <v>630</v>
      </c>
      <c r="C79" s="6" t="s">
        <v>18</v>
      </c>
      <c r="D79" s="7">
        <v>2997.74</v>
      </c>
      <c r="E79" s="7">
        <v>1769.63</v>
      </c>
      <c r="F79" s="7">
        <v>3675</v>
      </c>
      <c r="G79" s="7">
        <v>2323</v>
      </c>
      <c r="H79" s="7">
        <v>3675</v>
      </c>
      <c r="I79" s="7">
        <v>3675</v>
      </c>
      <c r="J79" s="7">
        <v>3675</v>
      </c>
    </row>
    <row r="80" spans="1:10" ht="15">
      <c r="A80" s="39"/>
      <c r="B80" s="6">
        <v>640</v>
      </c>
      <c r="C80" s="6" t="s">
        <v>19</v>
      </c>
      <c r="D80" s="7">
        <v>0</v>
      </c>
      <c r="E80" s="7">
        <v>300</v>
      </c>
      <c r="F80" s="40">
        <v>625</v>
      </c>
      <c r="G80" s="40">
        <v>143</v>
      </c>
      <c r="H80" s="40">
        <v>625</v>
      </c>
      <c r="I80" s="40">
        <v>625</v>
      </c>
      <c r="J80" s="40">
        <v>625</v>
      </c>
    </row>
    <row r="81" spans="1:10" ht="15">
      <c r="A81" s="39"/>
      <c r="B81" s="6"/>
      <c r="C81" s="6"/>
      <c r="D81" s="7"/>
      <c r="E81" s="7"/>
      <c r="F81" s="40"/>
      <c r="G81" s="40"/>
      <c r="H81" s="40"/>
      <c r="I81" s="40"/>
      <c r="J81" s="40"/>
    </row>
    <row r="82" spans="1:10" ht="15">
      <c r="A82" s="39"/>
      <c r="B82" s="6"/>
      <c r="C82" s="6"/>
      <c r="D82" s="7"/>
      <c r="E82" s="7"/>
      <c r="F82" s="40"/>
      <c r="G82" s="40"/>
      <c r="H82" s="40"/>
      <c r="I82" s="40"/>
      <c r="J82" s="40"/>
    </row>
    <row r="83" spans="1:10" ht="30">
      <c r="A83" s="28" t="s">
        <v>1</v>
      </c>
      <c r="B83" s="28" t="s">
        <v>2</v>
      </c>
      <c r="C83" s="28" t="s">
        <v>3</v>
      </c>
      <c r="D83" s="29" t="s">
        <v>4</v>
      </c>
      <c r="E83" s="29" t="s">
        <v>5</v>
      </c>
      <c r="F83" s="29" t="s">
        <v>6</v>
      </c>
      <c r="G83" s="29" t="s">
        <v>7</v>
      </c>
      <c r="H83" s="29" t="s">
        <v>8</v>
      </c>
      <c r="I83" s="29" t="s">
        <v>9</v>
      </c>
      <c r="J83" s="29" t="s">
        <v>10</v>
      </c>
    </row>
    <row r="84" spans="1:10" ht="15">
      <c r="A84" s="84" t="s">
        <v>77</v>
      </c>
      <c r="B84" s="84"/>
      <c r="C84" s="84" t="s">
        <v>78</v>
      </c>
      <c r="D84" s="85">
        <f aca="true" t="shared" si="7" ref="D84:J84">SUM(D85)</f>
        <v>13494.85</v>
      </c>
      <c r="E84" s="85">
        <f t="shared" si="7"/>
        <v>10724.35</v>
      </c>
      <c r="F84" s="85">
        <f t="shared" si="7"/>
        <v>18706</v>
      </c>
      <c r="G84" s="85">
        <f t="shared" si="7"/>
        <v>22332</v>
      </c>
      <c r="H84" s="85">
        <f t="shared" si="7"/>
        <v>18706</v>
      </c>
      <c r="I84" s="85">
        <f t="shared" si="7"/>
        <v>18706</v>
      </c>
      <c r="J84" s="85">
        <f t="shared" si="7"/>
        <v>18706</v>
      </c>
    </row>
    <row r="85" spans="1:10" ht="15">
      <c r="A85" s="86" t="s">
        <v>79</v>
      </c>
      <c r="B85" s="86"/>
      <c r="C85" s="86" t="s">
        <v>80</v>
      </c>
      <c r="D85" s="87">
        <f>SUM(D88:D89)</f>
        <v>13494.85</v>
      </c>
      <c r="E85" s="87">
        <f aca="true" t="shared" si="8" ref="E85:J85">SUM(E86:E89)</f>
        <v>10724.35</v>
      </c>
      <c r="F85" s="87">
        <f t="shared" si="8"/>
        <v>18706</v>
      </c>
      <c r="G85" s="87">
        <f t="shared" si="8"/>
        <v>22332</v>
      </c>
      <c r="H85" s="87">
        <f t="shared" si="8"/>
        <v>18706</v>
      </c>
      <c r="I85" s="87">
        <f t="shared" si="8"/>
        <v>18706</v>
      </c>
      <c r="J85" s="87">
        <f t="shared" si="8"/>
        <v>18706</v>
      </c>
    </row>
    <row r="86" spans="1:10" ht="15">
      <c r="A86" s="74"/>
      <c r="B86" s="6">
        <v>610</v>
      </c>
      <c r="C86" s="6" t="s">
        <v>16</v>
      </c>
      <c r="D86" s="7">
        <v>0</v>
      </c>
      <c r="E86" s="7">
        <v>4720.7</v>
      </c>
      <c r="F86" s="7">
        <v>9441</v>
      </c>
      <c r="G86" s="7">
        <v>9152</v>
      </c>
      <c r="H86" s="7">
        <v>9441</v>
      </c>
      <c r="I86" s="7">
        <v>9441</v>
      </c>
      <c r="J86" s="7">
        <v>9441</v>
      </c>
    </row>
    <row r="87" spans="1:10" ht="15">
      <c r="A87" s="74"/>
      <c r="B87" s="6">
        <v>620</v>
      </c>
      <c r="C87" s="6" t="s">
        <v>17</v>
      </c>
      <c r="D87" s="7">
        <v>0</v>
      </c>
      <c r="E87" s="7">
        <v>1704.79</v>
      </c>
      <c r="F87" s="7">
        <v>3300</v>
      </c>
      <c r="G87" s="7">
        <v>3199</v>
      </c>
      <c r="H87" s="7">
        <v>3300</v>
      </c>
      <c r="I87" s="7">
        <v>3300</v>
      </c>
      <c r="J87" s="7">
        <v>3300</v>
      </c>
    </row>
    <row r="88" spans="1:10" ht="15">
      <c r="A88" s="74"/>
      <c r="B88" s="88" t="s">
        <v>81</v>
      </c>
      <c r="C88" s="89" t="s">
        <v>18</v>
      </c>
      <c r="D88" s="16">
        <v>5301.59</v>
      </c>
      <c r="E88" s="16">
        <v>3066.27</v>
      </c>
      <c r="F88" s="16">
        <v>1300</v>
      </c>
      <c r="G88" s="16">
        <v>2216</v>
      </c>
      <c r="H88" s="16">
        <v>1300</v>
      </c>
      <c r="I88" s="16">
        <v>1300</v>
      </c>
      <c r="J88" s="16">
        <v>1300</v>
      </c>
    </row>
    <row r="89" spans="1:10" ht="15.75">
      <c r="A89" s="90"/>
      <c r="B89" s="91" t="s">
        <v>82</v>
      </c>
      <c r="C89" s="90" t="s">
        <v>19</v>
      </c>
      <c r="D89" s="92">
        <v>8193.26</v>
      </c>
      <c r="E89" s="92">
        <v>1232.59</v>
      </c>
      <c r="F89" s="92">
        <v>4665</v>
      </c>
      <c r="G89" s="93">
        <v>7765</v>
      </c>
      <c r="H89" s="92">
        <v>4665</v>
      </c>
      <c r="I89" s="92">
        <v>4665</v>
      </c>
      <c r="J89" s="92">
        <v>4665</v>
      </c>
    </row>
    <row r="90" spans="1:10" ht="16.5">
      <c r="A90" s="94"/>
      <c r="B90" s="95"/>
      <c r="C90" s="96" t="s">
        <v>83</v>
      </c>
      <c r="D90" s="97">
        <f>SUM(D91,D93,D95,D99,D104,D108)</f>
        <v>11557.6</v>
      </c>
      <c r="E90" s="97">
        <f>SUM(E91,E93,E95,E99,E104,E108,E112)</f>
        <v>114346.73000000001</v>
      </c>
      <c r="F90" s="97">
        <f>SUM(F91,F93,F95,F99,F104,F108,F112)</f>
        <v>1532127</v>
      </c>
      <c r="G90" s="97">
        <f>SUM(G91,G93,G95,G99,G104,G108,G111)</f>
        <v>787287</v>
      </c>
      <c r="H90" s="97">
        <f>SUM(H91,H93,H95,H99,H104,H108,H111)</f>
        <v>1358228</v>
      </c>
      <c r="I90" s="97">
        <f>SUM(I91,I93,I95,I99,I104,I108,I111)</f>
        <v>0</v>
      </c>
      <c r="J90" s="147">
        <f>SUM(J91,J93,J95,J99,J104,J108,J111)</f>
        <v>0</v>
      </c>
    </row>
    <row r="91" spans="1:10" ht="15">
      <c r="A91" s="98" t="s">
        <v>12</v>
      </c>
      <c r="B91" s="99"/>
      <c r="C91" s="99" t="s">
        <v>13</v>
      </c>
      <c r="D91" s="100">
        <f aca="true" t="shared" si="9" ref="D91:J91">SUM(D92)</f>
        <v>2610</v>
      </c>
      <c r="E91" s="100">
        <f t="shared" si="9"/>
        <v>12897.2</v>
      </c>
      <c r="F91" s="100">
        <v>344034</v>
      </c>
      <c r="G91" s="100">
        <f t="shared" si="9"/>
        <v>245202</v>
      </c>
      <c r="H91" s="100">
        <f t="shared" si="9"/>
        <v>6360</v>
      </c>
      <c r="I91" s="100">
        <f t="shared" si="9"/>
        <v>0</v>
      </c>
      <c r="J91" s="100">
        <f t="shared" si="9"/>
        <v>0</v>
      </c>
    </row>
    <row r="92" spans="1:10" ht="15">
      <c r="A92" s="101" t="s">
        <v>14</v>
      </c>
      <c r="B92" s="102" t="s">
        <v>84</v>
      </c>
      <c r="C92" s="101" t="s">
        <v>85</v>
      </c>
      <c r="D92" s="103">
        <v>2610</v>
      </c>
      <c r="E92" s="103">
        <v>12897.2</v>
      </c>
      <c r="F92" s="103">
        <v>344034</v>
      </c>
      <c r="G92" s="103">
        <v>245202</v>
      </c>
      <c r="H92" s="103">
        <v>6360</v>
      </c>
      <c r="I92" s="103">
        <v>0</v>
      </c>
      <c r="J92" s="103">
        <v>0</v>
      </c>
    </row>
    <row r="93" spans="1:10" ht="15">
      <c r="A93" s="53" t="s">
        <v>37</v>
      </c>
      <c r="B93" s="54"/>
      <c r="C93" s="54" t="s">
        <v>38</v>
      </c>
      <c r="D93" s="5">
        <f aca="true" t="shared" si="10" ref="D93:J93">SUM(D94)</f>
        <v>0</v>
      </c>
      <c r="E93" s="5">
        <f t="shared" si="10"/>
        <v>25680</v>
      </c>
      <c r="F93" s="5">
        <v>0</v>
      </c>
      <c r="G93" s="5">
        <f t="shared" si="10"/>
        <v>1743</v>
      </c>
      <c r="H93" s="5">
        <f t="shared" si="10"/>
        <v>3180</v>
      </c>
      <c r="I93" s="5">
        <f t="shared" si="10"/>
        <v>0</v>
      </c>
      <c r="J93" s="5">
        <f t="shared" si="10"/>
        <v>0</v>
      </c>
    </row>
    <row r="94" spans="1:10" ht="15">
      <c r="A94" s="104" t="s">
        <v>39</v>
      </c>
      <c r="B94" s="105">
        <v>710</v>
      </c>
      <c r="C94" s="106" t="s">
        <v>86</v>
      </c>
      <c r="D94" s="107">
        <v>0</v>
      </c>
      <c r="E94" s="107">
        <v>25680</v>
      </c>
      <c r="F94" s="108">
        <v>0</v>
      </c>
      <c r="G94" s="108">
        <v>1743</v>
      </c>
      <c r="H94" s="108">
        <v>3180</v>
      </c>
      <c r="I94" s="108">
        <v>0</v>
      </c>
      <c r="J94" s="108">
        <v>0</v>
      </c>
    </row>
    <row r="95" spans="1:10" ht="15">
      <c r="A95" s="58" t="s">
        <v>41</v>
      </c>
      <c r="B95" s="109"/>
      <c r="C95" s="58" t="s">
        <v>42</v>
      </c>
      <c r="D95" s="22">
        <f>SUM(D96:D98)</f>
        <v>0</v>
      </c>
      <c r="E95" s="22">
        <f aca="true" t="shared" si="11" ref="E95:J95">SUM(E96:E98)</f>
        <v>1019.51</v>
      </c>
      <c r="F95" s="22">
        <v>704725</v>
      </c>
      <c r="G95" s="22">
        <f t="shared" si="11"/>
        <v>86448</v>
      </c>
      <c r="H95" s="22">
        <f t="shared" si="11"/>
        <v>365875</v>
      </c>
      <c r="I95" s="22">
        <f t="shared" si="11"/>
        <v>0</v>
      </c>
      <c r="J95" s="22">
        <f t="shared" si="11"/>
        <v>0</v>
      </c>
    </row>
    <row r="96" spans="1:10" ht="15">
      <c r="A96" s="110" t="s">
        <v>43</v>
      </c>
      <c r="B96" s="111" t="s">
        <v>84</v>
      </c>
      <c r="C96" s="110" t="s">
        <v>87</v>
      </c>
      <c r="D96" s="112">
        <v>0</v>
      </c>
      <c r="E96" s="112">
        <v>360</v>
      </c>
      <c r="F96" s="112">
        <v>407500</v>
      </c>
      <c r="G96" s="112">
        <v>6500</v>
      </c>
      <c r="H96" s="113">
        <v>122285</v>
      </c>
      <c r="I96" s="112">
        <v>0</v>
      </c>
      <c r="J96" s="112">
        <v>0</v>
      </c>
    </row>
    <row r="97" spans="1:10" ht="15">
      <c r="A97" s="110" t="s">
        <v>45</v>
      </c>
      <c r="B97" s="111" t="s">
        <v>84</v>
      </c>
      <c r="C97" s="110" t="s">
        <v>88</v>
      </c>
      <c r="D97" s="112">
        <v>0</v>
      </c>
      <c r="E97" s="112">
        <v>659.51</v>
      </c>
      <c r="F97" s="112">
        <v>227225</v>
      </c>
      <c r="G97" s="112">
        <v>0</v>
      </c>
      <c r="H97" s="112">
        <v>227225</v>
      </c>
      <c r="I97" s="112">
        <v>0</v>
      </c>
      <c r="J97" s="112">
        <v>0</v>
      </c>
    </row>
    <row r="98" spans="1:10" ht="15">
      <c r="A98" s="110" t="s">
        <v>47</v>
      </c>
      <c r="B98" s="111" t="s">
        <v>84</v>
      </c>
      <c r="C98" s="110" t="s">
        <v>89</v>
      </c>
      <c r="D98" s="112">
        <v>0</v>
      </c>
      <c r="E98" s="112">
        <v>0</v>
      </c>
      <c r="F98" s="112">
        <v>70000</v>
      </c>
      <c r="G98" s="112">
        <v>79948</v>
      </c>
      <c r="H98" s="112">
        <v>16365</v>
      </c>
      <c r="I98" s="112">
        <v>0</v>
      </c>
      <c r="J98" s="112">
        <v>0</v>
      </c>
    </row>
    <row r="99" spans="1:10" ht="15">
      <c r="A99" s="62" t="s">
        <v>49</v>
      </c>
      <c r="B99" s="114"/>
      <c r="C99" s="62" t="s">
        <v>50</v>
      </c>
      <c r="D99" s="64">
        <f>SUM(D100:D103)</f>
        <v>4437.6</v>
      </c>
      <c r="E99" s="64">
        <f>SUM(E100:E103)</f>
        <v>0</v>
      </c>
      <c r="F99" s="64">
        <v>0</v>
      </c>
      <c r="G99" s="64">
        <f>SUM(G100:G103)</f>
        <v>0</v>
      </c>
      <c r="H99" s="64">
        <f>SUM(H101:H103)</f>
        <v>0</v>
      </c>
      <c r="I99" s="64">
        <f>SUM(I101:I103)</f>
        <v>0</v>
      </c>
      <c r="J99" s="64">
        <f>SUM(J101:J103)</f>
        <v>0</v>
      </c>
    </row>
    <row r="100" spans="1:10" ht="15">
      <c r="A100" s="115" t="s">
        <v>51</v>
      </c>
      <c r="B100" s="116" t="s">
        <v>84</v>
      </c>
      <c r="C100" s="117" t="s">
        <v>90</v>
      </c>
      <c r="D100" s="118">
        <v>4437.6</v>
      </c>
      <c r="E100" s="118">
        <v>0</v>
      </c>
      <c r="F100" s="118">
        <v>0</v>
      </c>
      <c r="G100" s="118">
        <v>0</v>
      </c>
      <c r="H100" s="118">
        <v>0</v>
      </c>
      <c r="I100" s="118">
        <v>0</v>
      </c>
      <c r="J100" s="118">
        <v>0</v>
      </c>
    </row>
    <row r="101" spans="1:10" ht="15">
      <c r="A101" s="119" t="s">
        <v>53</v>
      </c>
      <c r="B101" s="116" t="s">
        <v>84</v>
      </c>
      <c r="C101" s="117" t="s">
        <v>91</v>
      </c>
      <c r="D101" s="118">
        <v>0</v>
      </c>
      <c r="E101" s="118">
        <v>0</v>
      </c>
      <c r="F101" s="118">
        <v>0</v>
      </c>
      <c r="G101" s="118">
        <v>0</v>
      </c>
      <c r="H101" s="118">
        <v>0</v>
      </c>
      <c r="I101" s="118">
        <v>0</v>
      </c>
      <c r="J101" s="118">
        <v>0</v>
      </c>
    </row>
    <row r="102" spans="1:10" ht="15">
      <c r="A102" s="117" t="s">
        <v>55</v>
      </c>
      <c r="B102" s="120" t="s">
        <v>84</v>
      </c>
      <c r="C102" s="117" t="s">
        <v>92</v>
      </c>
      <c r="D102" s="121">
        <v>0</v>
      </c>
      <c r="E102" s="121">
        <v>0</v>
      </c>
      <c r="F102" s="121">
        <v>0</v>
      </c>
      <c r="G102" s="121">
        <v>0</v>
      </c>
      <c r="H102" s="121">
        <v>0</v>
      </c>
      <c r="I102" s="121">
        <v>0</v>
      </c>
      <c r="J102" s="121">
        <v>0</v>
      </c>
    </row>
    <row r="103" spans="1:10" ht="15">
      <c r="A103" s="117" t="s">
        <v>57</v>
      </c>
      <c r="B103" s="120" t="s">
        <v>84</v>
      </c>
      <c r="C103" s="117" t="s">
        <v>93</v>
      </c>
      <c r="D103" s="121">
        <v>0</v>
      </c>
      <c r="E103" s="121">
        <v>0</v>
      </c>
      <c r="F103" s="121">
        <v>0</v>
      </c>
      <c r="G103" s="122">
        <v>0</v>
      </c>
      <c r="H103" s="121">
        <v>0</v>
      </c>
      <c r="I103" s="121">
        <v>0</v>
      </c>
      <c r="J103" s="121">
        <v>0</v>
      </c>
    </row>
    <row r="104" spans="1:10" ht="15">
      <c r="A104" s="68" t="s">
        <v>59</v>
      </c>
      <c r="B104" s="123"/>
      <c r="C104" s="69" t="s">
        <v>60</v>
      </c>
      <c r="D104" s="70">
        <f>SUM(D105:D107)</f>
        <v>4510</v>
      </c>
      <c r="E104" s="70">
        <f aca="true" t="shared" si="12" ref="E104:J104">SUM(E105:E107)</f>
        <v>1889.61</v>
      </c>
      <c r="F104" s="70">
        <v>37274</v>
      </c>
      <c r="G104" s="70">
        <f t="shared" si="12"/>
        <v>6160</v>
      </c>
      <c r="H104" s="70">
        <f t="shared" si="12"/>
        <v>972813</v>
      </c>
      <c r="I104" s="70">
        <f t="shared" si="12"/>
        <v>0</v>
      </c>
      <c r="J104" s="70">
        <f t="shared" si="12"/>
        <v>0</v>
      </c>
    </row>
    <row r="105" spans="1:10" ht="15">
      <c r="A105" s="124" t="s">
        <v>61</v>
      </c>
      <c r="B105" s="125" t="s">
        <v>84</v>
      </c>
      <c r="C105" s="124" t="s">
        <v>94</v>
      </c>
      <c r="D105" s="126">
        <v>660</v>
      </c>
      <c r="E105" s="126">
        <v>0</v>
      </c>
      <c r="F105" s="126">
        <v>37274</v>
      </c>
      <c r="G105" s="126">
        <v>0</v>
      </c>
      <c r="H105" s="126">
        <v>0</v>
      </c>
      <c r="I105" s="126">
        <v>0</v>
      </c>
      <c r="J105" s="126">
        <v>0</v>
      </c>
    </row>
    <row r="106" spans="1:10" ht="15">
      <c r="A106" s="124" t="s">
        <v>63</v>
      </c>
      <c r="B106" s="125" t="s">
        <v>84</v>
      </c>
      <c r="C106" s="124" t="s">
        <v>95</v>
      </c>
      <c r="D106" s="126">
        <v>0</v>
      </c>
      <c r="E106" s="126">
        <v>1889.61</v>
      </c>
      <c r="F106" s="126">
        <v>0</v>
      </c>
      <c r="G106" s="126">
        <v>6160</v>
      </c>
      <c r="H106" s="126">
        <v>972813</v>
      </c>
      <c r="I106" s="126">
        <v>0</v>
      </c>
      <c r="J106" s="126">
        <v>0</v>
      </c>
    </row>
    <row r="107" spans="1:10" ht="15">
      <c r="A107" s="124" t="s">
        <v>96</v>
      </c>
      <c r="B107" s="125" t="s">
        <v>84</v>
      </c>
      <c r="C107" s="124" t="s">
        <v>97</v>
      </c>
      <c r="D107" s="126">
        <v>3850</v>
      </c>
      <c r="E107" s="126">
        <v>0</v>
      </c>
      <c r="F107" s="126">
        <v>0</v>
      </c>
      <c r="G107" s="127">
        <v>0</v>
      </c>
      <c r="H107" s="126">
        <v>0</v>
      </c>
      <c r="I107" s="126">
        <v>0</v>
      </c>
      <c r="J107" s="126">
        <v>0</v>
      </c>
    </row>
    <row r="108" spans="1:10" ht="15">
      <c r="A108" s="75" t="s">
        <v>69</v>
      </c>
      <c r="B108" s="128"/>
      <c r="C108" s="76" t="s">
        <v>70</v>
      </c>
      <c r="D108" s="77">
        <f>SUM(D109:D112)</f>
        <v>0</v>
      </c>
      <c r="E108" s="77">
        <f aca="true" t="shared" si="13" ref="E108:J108">SUM(E109:E110)</f>
        <v>71410.41</v>
      </c>
      <c r="F108" s="77">
        <f t="shared" si="13"/>
        <v>446094</v>
      </c>
      <c r="G108" s="77">
        <f t="shared" si="13"/>
        <v>446284</v>
      </c>
      <c r="H108" s="77">
        <f t="shared" si="13"/>
        <v>0</v>
      </c>
      <c r="I108" s="77">
        <f t="shared" si="13"/>
        <v>0</v>
      </c>
      <c r="J108" s="77">
        <f t="shared" si="13"/>
        <v>0</v>
      </c>
    </row>
    <row r="109" spans="1:10" ht="15">
      <c r="A109" s="129" t="s">
        <v>71</v>
      </c>
      <c r="B109" s="130" t="s">
        <v>84</v>
      </c>
      <c r="C109" s="129" t="s">
        <v>98</v>
      </c>
      <c r="D109" s="131">
        <v>0</v>
      </c>
      <c r="E109" s="131">
        <v>0</v>
      </c>
      <c r="F109" s="131">
        <v>384511</v>
      </c>
      <c r="G109" s="131">
        <v>446284</v>
      </c>
      <c r="H109" s="131">
        <v>0</v>
      </c>
      <c r="I109" s="131">
        <v>0</v>
      </c>
      <c r="J109" s="131">
        <v>0</v>
      </c>
    </row>
    <row r="110" spans="1:10" ht="15">
      <c r="A110" s="129" t="s">
        <v>73</v>
      </c>
      <c r="B110" s="130" t="s">
        <v>84</v>
      </c>
      <c r="C110" s="129" t="s">
        <v>99</v>
      </c>
      <c r="D110" s="131">
        <v>0</v>
      </c>
      <c r="E110" s="131">
        <v>71410.41</v>
      </c>
      <c r="F110" s="131">
        <v>61583</v>
      </c>
      <c r="G110" s="131">
        <v>0</v>
      </c>
      <c r="H110" s="132">
        <v>0</v>
      </c>
      <c r="I110" s="131">
        <v>0</v>
      </c>
      <c r="J110" s="131">
        <v>0</v>
      </c>
    </row>
    <row r="111" spans="1:10" ht="15">
      <c r="A111" s="84" t="s">
        <v>77</v>
      </c>
      <c r="B111" s="84"/>
      <c r="C111" s="84" t="s">
        <v>78</v>
      </c>
      <c r="D111" s="85">
        <f>SUM(D112)</f>
        <v>0</v>
      </c>
      <c r="E111" s="85">
        <f aca="true" t="shared" si="14" ref="E111:J111">SUM(E112)</f>
        <v>1450</v>
      </c>
      <c r="F111" s="85">
        <f t="shared" si="14"/>
        <v>0</v>
      </c>
      <c r="G111" s="85">
        <f t="shared" si="14"/>
        <v>1450</v>
      </c>
      <c r="H111" s="85">
        <f t="shared" si="14"/>
        <v>10000</v>
      </c>
      <c r="I111" s="85">
        <f t="shared" si="14"/>
        <v>0</v>
      </c>
      <c r="J111" s="85">
        <f t="shared" si="14"/>
        <v>0</v>
      </c>
    </row>
    <row r="112" spans="1:10" ht="15.75">
      <c r="A112" s="133" t="s">
        <v>79</v>
      </c>
      <c r="B112" s="134">
        <v>710</v>
      </c>
      <c r="C112" s="134" t="s">
        <v>100</v>
      </c>
      <c r="D112" s="135">
        <v>0</v>
      </c>
      <c r="E112" s="135">
        <v>1450</v>
      </c>
      <c r="F112" s="135">
        <v>0</v>
      </c>
      <c r="G112" s="135">
        <v>1450</v>
      </c>
      <c r="H112" s="135">
        <v>10000</v>
      </c>
      <c r="I112" s="135">
        <v>0</v>
      </c>
      <c r="J112" s="135">
        <v>0</v>
      </c>
    </row>
    <row r="113" spans="1:10" ht="16.5">
      <c r="A113" s="94"/>
      <c r="B113" s="95"/>
      <c r="C113" s="96" t="s">
        <v>101</v>
      </c>
      <c r="D113" s="97">
        <f>SUM(D114,D120)</f>
        <v>81314.15</v>
      </c>
      <c r="E113" s="97">
        <f aca="true" t="shared" si="15" ref="E113:J113">SUM(E114,E120)</f>
        <v>149865.71000000002</v>
      </c>
      <c r="F113" s="97">
        <v>76946</v>
      </c>
      <c r="G113" s="97">
        <f t="shared" si="15"/>
        <v>76316</v>
      </c>
      <c r="H113" s="97">
        <f t="shared" si="15"/>
        <v>307466</v>
      </c>
      <c r="I113" s="97">
        <f t="shared" si="15"/>
        <v>75003</v>
      </c>
      <c r="J113" s="147">
        <f t="shared" si="15"/>
        <v>75003</v>
      </c>
    </row>
    <row r="114" spans="1:10" ht="15">
      <c r="A114" s="98" t="s">
        <v>12</v>
      </c>
      <c r="B114" s="99"/>
      <c r="C114" s="99" t="s">
        <v>13</v>
      </c>
      <c r="D114" s="100">
        <f>SUM(D115,D117)</f>
        <v>74046.47</v>
      </c>
      <c r="E114" s="100">
        <f aca="true" t="shared" si="16" ref="E114:J114">SUM(E115,E117)</f>
        <v>146256.79</v>
      </c>
      <c r="F114" s="100">
        <v>76946</v>
      </c>
      <c r="G114" s="100">
        <f t="shared" si="16"/>
        <v>68452</v>
      </c>
      <c r="H114" s="100">
        <f t="shared" si="16"/>
        <v>307466</v>
      </c>
      <c r="I114" s="100">
        <f t="shared" si="16"/>
        <v>75003</v>
      </c>
      <c r="J114" s="100">
        <f t="shared" si="16"/>
        <v>75003</v>
      </c>
    </row>
    <row r="115" spans="1:10" ht="15">
      <c r="A115" s="36" t="s">
        <v>102</v>
      </c>
      <c r="B115" s="37"/>
      <c r="C115" s="37" t="s">
        <v>27</v>
      </c>
      <c r="D115" s="38">
        <f aca="true" t="shared" si="17" ref="D115:J115">SUM(D116)</f>
        <v>20000</v>
      </c>
      <c r="E115" s="38">
        <f t="shared" si="17"/>
        <v>94000</v>
      </c>
      <c r="F115" s="38">
        <v>0</v>
      </c>
      <c r="G115" s="38">
        <f t="shared" si="17"/>
        <v>0</v>
      </c>
      <c r="H115" s="38">
        <f t="shared" si="17"/>
        <v>0</v>
      </c>
      <c r="I115" s="38">
        <f t="shared" si="17"/>
        <v>0</v>
      </c>
      <c r="J115" s="38">
        <f t="shared" si="17"/>
        <v>0</v>
      </c>
    </row>
    <row r="116" spans="1:10" ht="15">
      <c r="A116" s="39"/>
      <c r="B116" s="6">
        <v>810</v>
      </c>
      <c r="C116" s="6" t="s">
        <v>103</v>
      </c>
      <c r="D116" s="7">
        <v>20000</v>
      </c>
      <c r="E116" s="7">
        <v>94000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</row>
    <row r="117" spans="1:10" ht="15">
      <c r="A117" s="36" t="s">
        <v>26</v>
      </c>
      <c r="B117" s="37"/>
      <c r="C117" s="37" t="s">
        <v>27</v>
      </c>
      <c r="D117" s="38">
        <f>SUM(D118,D119)</f>
        <v>54046.469999999994</v>
      </c>
      <c r="E117" s="38">
        <f aca="true" t="shared" si="18" ref="E117:J117">SUM(E118,E119)</f>
        <v>52256.79</v>
      </c>
      <c r="F117" s="38">
        <v>76946</v>
      </c>
      <c r="G117" s="38">
        <f t="shared" si="18"/>
        <v>68452</v>
      </c>
      <c r="H117" s="38">
        <f t="shared" si="18"/>
        <v>307466</v>
      </c>
      <c r="I117" s="38">
        <f t="shared" si="18"/>
        <v>75003</v>
      </c>
      <c r="J117" s="38">
        <f t="shared" si="18"/>
        <v>75003</v>
      </c>
    </row>
    <row r="118" spans="1:10" ht="15">
      <c r="A118" s="39"/>
      <c r="B118" s="6">
        <v>810</v>
      </c>
      <c r="C118" s="6" t="s">
        <v>104</v>
      </c>
      <c r="D118" s="7">
        <v>2723.88</v>
      </c>
      <c r="E118" s="7">
        <v>3150</v>
      </c>
      <c r="F118" s="7">
        <v>3150</v>
      </c>
      <c r="G118" s="7">
        <v>3990</v>
      </c>
      <c r="H118" s="7">
        <v>3300</v>
      </c>
      <c r="I118" s="7">
        <v>3300</v>
      </c>
      <c r="J118" s="7">
        <v>3300</v>
      </c>
    </row>
    <row r="119" spans="1:10" ht="15">
      <c r="A119" s="39"/>
      <c r="B119" s="6">
        <v>820</v>
      </c>
      <c r="C119" s="6" t="s">
        <v>105</v>
      </c>
      <c r="D119" s="7">
        <v>51322.59</v>
      </c>
      <c r="E119" s="7">
        <v>49106.79</v>
      </c>
      <c r="F119" s="40">
        <v>73796</v>
      </c>
      <c r="G119" s="7">
        <v>64462</v>
      </c>
      <c r="H119" s="40">
        <v>304166</v>
      </c>
      <c r="I119" s="40">
        <v>71703</v>
      </c>
      <c r="J119" s="40">
        <v>71703</v>
      </c>
    </row>
    <row r="120" spans="1:10" ht="15">
      <c r="A120" s="62" t="s">
        <v>49</v>
      </c>
      <c r="B120" s="114"/>
      <c r="C120" s="62" t="s">
        <v>50</v>
      </c>
      <c r="D120" s="64">
        <f>SUM(D121)</f>
        <v>7267.68</v>
      </c>
      <c r="E120" s="64">
        <f>SUM(E121)</f>
        <v>3608.92</v>
      </c>
      <c r="F120" s="64">
        <v>0</v>
      </c>
      <c r="G120" s="64">
        <f aca="true" t="shared" si="19" ref="D120:J121">SUM(G121)</f>
        <v>7864</v>
      </c>
      <c r="H120" s="64">
        <f t="shared" si="19"/>
        <v>0</v>
      </c>
      <c r="I120" s="64">
        <f>SUM(I121)</f>
        <v>0</v>
      </c>
      <c r="J120" s="64">
        <f t="shared" si="19"/>
        <v>0</v>
      </c>
    </row>
    <row r="121" spans="1:10" ht="15">
      <c r="A121" s="136" t="s">
        <v>57</v>
      </c>
      <c r="B121" s="137"/>
      <c r="C121" s="65" t="s">
        <v>27</v>
      </c>
      <c r="D121" s="118">
        <f t="shared" si="19"/>
        <v>7267.68</v>
      </c>
      <c r="E121" s="118">
        <f t="shared" si="19"/>
        <v>3608.92</v>
      </c>
      <c r="F121" s="118">
        <v>0</v>
      </c>
      <c r="G121" s="118">
        <f t="shared" si="19"/>
        <v>7864</v>
      </c>
      <c r="H121" s="118">
        <f t="shared" si="19"/>
        <v>0</v>
      </c>
      <c r="I121" s="118">
        <f t="shared" si="19"/>
        <v>0</v>
      </c>
      <c r="J121" s="118">
        <f t="shared" si="19"/>
        <v>0</v>
      </c>
    </row>
    <row r="122" spans="1:10" ht="15.75">
      <c r="A122" s="90"/>
      <c r="B122" s="138">
        <v>810</v>
      </c>
      <c r="C122" s="138" t="s">
        <v>106</v>
      </c>
      <c r="D122" s="92">
        <v>7267.68</v>
      </c>
      <c r="E122" s="92">
        <v>3608.92</v>
      </c>
      <c r="F122" s="92">
        <v>0</v>
      </c>
      <c r="G122" s="92">
        <v>7864</v>
      </c>
      <c r="H122" s="92">
        <v>0</v>
      </c>
      <c r="I122" s="92">
        <v>0</v>
      </c>
      <c r="J122" s="92">
        <v>0</v>
      </c>
    </row>
    <row r="123" spans="1:10" ht="16.5">
      <c r="A123" s="94"/>
      <c r="B123" s="95"/>
      <c r="C123" s="139" t="s">
        <v>107</v>
      </c>
      <c r="D123" s="140">
        <f>SUM(D4,D90,D113)</f>
        <v>686681.96</v>
      </c>
      <c r="E123" s="140">
        <f>SUM(E4,E90,E113)</f>
        <v>864393.6299999999</v>
      </c>
      <c r="F123" s="140">
        <v>2252506</v>
      </c>
      <c r="G123" s="140">
        <f>SUM(G4,G90,G113)</f>
        <v>1538698</v>
      </c>
      <c r="H123" s="140">
        <f>SUM(H4,H90,H113)</f>
        <v>2345914</v>
      </c>
      <c r="I123" s="140">
        <f>SUM(I4,I90,I113)</f>
        <v>743503</v>
      </c>
      <c r="J123" s="148">
        <f>SUM(J4,J90,J113)</f>
        <v>743503</v>
      </c>
    </row>
    <row r="124" spans="1:10" ht="15">
      <c r="A124" s="141"/>
      <c r="B124" s="141"/>
      <c r="C124" s="142"/>
      <c r="D124" s="143"/>
      <c r="E124" s="143"/>
      <c r="F124" s="143"/>
      <c r="G124" s="143"/>
      <c r="H124" s="143"/>
      <c r="I124" s="143"/>
      <c r="J124" s="143"/>
    </row>
    <row r="125" spans="1:10" ht="15">
      <c r="A125" s="144" t="s">
        <v>69</v>
      </c>
      <c r="B125" s="145"/>
      <c r="C125" s="146" t="s">
        <v>108</v>
      </c>
      <c r="D125" s="77">
        <f>SUM(D126,D127)</f>
        <v>139672.53</v>
      </c>
      <c r="E125" s="77">
        <f aca="true" t="shared" si="20" ref="E125:J125">SUM(E126,E127)</f>
        <v>152924.72</v>
      </c>
      <c r="F125" s="77">
        <v>160000</v>
      </c>
      <c r="G125" s="77">
        <f t="shared" si="20"/>
        <v>179020</v>
      </c>
      <c r="H125" s="77">
        <f t="shared" si="20"/>
        <v>194303</v>
      </c>
      <c r="I125" s="77">
        <f t="shared" si="20"/>
        <v>194303</v>
      </c>
      <c r="J125" s="77">
        <f t="shared" si="20"/>
        <v>194303</v>
      </c>
    </row>
    <row r="126" spans="1:10" ht="15">
      <c r="A126" s="129"/>
      <c r="B126" s="130" t="s">
        <v>109</v>
      </c>
      <c r="C126" s="78" t="s">
        <v>110</v>
      </c>
      <c r="D126" s="131">
        <v>139672.53</v>
      </c>
      <c r="E126" s="131">
        <v>152924.72</v>
      </c>
      <c r="F126" s="131">
        <v>160000</v>
      </c>
      <c r="G126" s="132">
        <v>179020</v>
      </c>
      <c r="H126" s="132">
        <v>194303</v>
      </c>
      <c r="I126" s="132">
        <v>194303</v>
      </c>
      <c r="J126" s="132">
        <v>194303</v>
      </c>
    </row>
    <row r="127" spans="1:10" ht="15">
      <c r="A127" s="129"/>
      <c r="B127" s="130" t="s">
        <v>111</v>
      </c>
      <c r="C127" s="78" t="s">
        <v>112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</row>
    <row r="128" spans="1:10" ht="15.75">
      <c r="A128" s="90"/>
      <c r="B128" s="90"/>
      <c r="C128" s="90"/>
      <c r="D128" s="92"/>
      <c r="E128" s="92"/>
      <c r="F128" s="92"/>
      <c r="G128" s="92"/>
      <c r="H128" s="92"/>
      <c r="I128" s="92"/>
      <c r="J128" s="92"/>
    </row>
    <row r="129" spans="1:10" ht="16.5">
      <c r="A129" s="149"/>
      <c r="B129" s="150"/>
      <c r="C129" s="151" t="s">
        <v>113</v>
      </c>
      <c r="D129" s="152">
        <f>SUM(D123,D125)</f>
        <v>826354.49</v>
      </c>
      <c r="E129" s="152">
        <f aca="true" t="shared" si="21" ref="E129:J129">SUM(E123,E125)</f>
        <v>1017318.3499999999</v>
      </c>
      <c r="F129" s="152">
        <v>2412506</v>
      </c>
      <c r="G129" s="152">
        <f t="shared" si="21"/>
        <v>1717718</v>
      </c>
      <c r="H129" s="152">
        <f t="shared" si="21"/>
        <v>2540217</v>
      </c>
      <c r="I129" s="152">
        <f t="shared" si="21"/>
        <v>937806</v>
      </c>
      <c r="J129" s="155">
        <f t="shared" si="21"/>
        <v>937806</v>
      </c>
    </row>
    <row r="130" spans="1:10" ht="15">
      <c r="A130" s="153"/>
      <c r="B130" s="153"/>
      <c r="C130" s="153"/>
      <c r="D130" s="154"/>
      <c r="E130" s="154"/>
      <c r="F130" s="154"/>
      <c r="G130" s="154"/>
      <c r="H130" s="154"/>
      <c r="I130" s="154"/>
      <c r="J130" s="154"/>
    </row>
    <row r="139" ht="15">
      <c r="A139" s="153"/>
    </row>
    <row r="141" spans="2:10" ht="15">
      <c r="B141" s="153"/>
      <c r="C141" s="153"/>
      <c r="D141" s="154"/>
      <c r="E141" s="154"/>
      <c r="F141" s="154"/>
      <c r="G141" s="154"/>
      <c r="H141" s="154"/>
      <c r="I141" s="154"/>
      <c r="J141" s="154"/>
    </row>
  </sheetData>
  <sheetProtection/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I4" sqref="I4"/>
    </sheetView>
  </sheetViews>
  <sheetFormatPr defaultColWidth="9.140625" defaultRowHeight="15"/>
  <cols>
    <col min="1" max="1" width="6.7109375" style="0" customWidth="1"/>
    <col min="2" max="2" width="44.8515625" style="0" customWidth="1"/>
    <col min="3" max="3" width="14.7109375" style="0" customWidth="1"/>
    <col min="4" max="4" width="14.00390625" style="0" customWidth="1"/>
    <col min="5" max="5" width="18.28125" style="0" customWidth="1"/>
    <col min="6" max="6" width="20.421875" style="0" customWidth="1"/>
    <col min="7" max="7" width="16.421875" style="0" customWidth="1"/>
    <col min="8" max="8" width="16.00390625" style="0" customWidth="1"/>
    <col min="9" max="9" width="14.421875" style="0" customWidth="1"/>
  </cols>
  <sheetData>
    <row r="2" spans="1:2" ht="18.75">
      <c r="A2" s="1" t="s">
        <v>114</v>
      </c>
      <c r="B2" s="1"/>
    </row>
    <row r="4" spans="1:9" ht="30">
      <c r="A4" s="2" t="s">
        <v>2</v>
      </c>
      <c r="B4" s="2" t="s">
        <v>115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15">
      <c r="A5" s="4">
        <v>100</v>
      </c>
      <c r="B5" s="4" t="s">
        <v>116</v>
      </c>
      <c r="C5" s="5">
        <f aca="true" t="shared" si="0" ref="C5:I5">SUM(C6:C8)</f>
        <v>513365.96</v>
      </c>
      <c r="D5" s="5">
        <f t="shared" si="0"/>
        <v>526009.88</v>
      </c>
      <c r="E5" s="5">
        <f t="shared" si="0"/>
        <v>583141</v>
      </c>
      <c r="F5" s="5">
        <f t="shared" si="0"/>
        <v>572052</v>
      </c>
      <c r="G5" s="5">
        <f t="shared" si="0"/>
        <v>628498</v>
      </c>
      <c r="H5" s="5">
        <f t="shared" si="0"/>
        <v>597364</v>
      </c>
      <c r="I5" s="5">
        <f t="shared" si="0"/>
        <v>597364</v>
      </c>
    </row>
    <row r="6" spans="1:9" ht="15">
      <c r="A6" s="6">
        <v>110</v>
      </c>
      <c r="B6" s="6" t="s">
        <v>117</v>
      </c>
      <c r="C6" s="7">
        <v>414010.86</v>
      </c>
      <c r="D6" s="7">
        <v>422053.88</v>
      </c>
      <c r="E6" s="7">
        <v>420143</v>
      </c>
      <c r="F6" s="7">
        <v>464927</v>
      </c>
      <c r="G6" s="7">
        <v>465500</v>
      </c>
      <c r="H6" s="7">
        <v>465500</v>
      </c>
      <c r="I6" s="7">
        <v>465500</v>
      </c>
    </row>
    <row r="7" spans="1:9" ht="15">
      <c r="A7" s="6">
        <v>120</v>
      </c>
      <c r="B7" s="6" t="s">
        <v>118</v>
      </c>
      <c r="C7" s="7">
        <v>56762.46</v>
      </c>
      <c r="D7" s="7">
        <v>69191.96</v>
      </c>
      <c r="E7" s="8">
        <v>89981</v>
      </c>
      <c r="F7" s="8">
        <v>67586</v>
      </c>
      <c r="G7" s="8">
        <v>89981</v>
      </c>
      <c r="H7" s="8">
        <v>89981</v>
      </c>
      <c r="I7" s="8">
        <v>89981</v>
      </c>
    </row>
    <row r="8" spans="1:9" ht="15">
      <c r="A8" s="6">
        <v>130</v>
      </c>
      <c r="B8" s="6" t="s">
        <v>119</v>
      </c>
      <c r="C8" s="7">
        <v>42592.64</v>
      </c>
      <c r="D8" s="7">
        <v>34764.04</v>
      </c>
      <c r="E8" s="9">
        <v>73017</v>
      </c>
      <c r="F8" s="9">
        <v>39539</v>
      </c>
      <c r="G8" s="9">
        <v>73017</v>
      </c>
      <c r="H8" s="9">
        <v>41883</v>
      </c>
      <c r="I8" s="9">
        <v>41883</v>
      </c>
    </row>
    <row r="9" spans="1:9" ht="18" customHeight="1">
      <c r="A9" s="4">
        <v>200</v>
      </c>
      <c r="B9" s="4" t="s">
        <v>120</v>
      </c>
      <c r="C9" s="5">
        <f aca="true" t="shared" si="1" ref="C9:I9">SUM(C10:C13)</f>
        <v>117924.23000000001</v>
      </c>
      <c r="D9" s="5">
        <f t="shared" si="1"/>
        <v>186833.88</v>
      </c>
      <c r="E9" s="5">
        <f t="shared" si="1"/>
        <v>109087</v>
      </c>
      <c r="F9" s="5">
        <f t="shared" si="1"/>
        <v>129862</v>
      </c>
      <c r="G9" s="5">
        <f t="shared" si="1"/>
        <v>132391</v>
      </c>
      <c r="H9" s="5">
        <f t="shared" si="1"/>
        <v>107391</v>
      </c>
      <c r="I9" s="5">
        <f t="shared" si="1"/>
        <v>107391</v>
      </c>
    </row>
    <row r="10" spans="1:9" ht="15">
      <c r="A10" s="6">
        <v>210</v>
      </c>
      <c r="B10" s="6" t="s">
        <v>121</v>
      </c>
      <c r="C10" s="7">
        <v>83865.75</v>
      </c>
      <c r="D10" s="7">
        <v>80021.07</v>
      </c>
      <c r="E10" s="7">
        <v>76120</v>
      </c>
      <c r="F10" s="7">
        <v>69844</v>
      </c>
      <c r="G10" s="7">
        <v>74424</v>
      </c>
      <c r="H10" s="7">
        <v>74424</v>
      </c>
      <c r="I10" s="7">
        <v>74424</v>
      </c>
    </row>
    <row r="11" spans="1:9" ht="15">
      <c r="A11" s="6">
        <v>220</v>
      </c>
      <c r="B11" s="6" t="s">
        <v>122</v>
      </c>
      <c r="C11" s="7">
        <v>32264.56</v>
      </c>
      <c r="D11" s="7">
        <v>26159.59</v>
      </c>
      <c r="E11" s="10">
        <v>29667</v>
      </c>
      <c r="F11" s="10">
        <v>32891</v>
      </c>
      <c r="G11" s="10">
        <v>29667</v>
      </c>
      <c r="H11" s="10">
        <v>29667</v>
      </c>
      <c r="I11" s="10">
        <v>29667</v>
      </c>
    </row>
    <row r="12" spans="1:9" ht="15">
      <c r="A12" s="6">
        <v>240</v>
      </c>
      <c r="B12" s="6" t="s">
        <v>123</v>
      </c>
      <c r="C12" s="7">
        <v>30.21</v>
      </c>
      <c r="D12" s="7">
        <v>109.29</v>
      </c>
      <c r="E12" s="7">
        <v>100</v>
      </c>
      <c r="F12" s="7">
        <v>85</v>
      </c>
      <c r="G12" s="7">
        <v>100</v>
      </c>
      <c r="H12" s="7">
        <v>100</v>
      </c>
      <c r="I12" s="7">
        <v>100</v>
      </c>
    </row>
    <row r="13" spans="1:9" ht="15">
      <c r="A13" s="6">
        <v>290</v>
      </c>
      <c r="B13" s="6" t="s">
        <v>124</v>
      </c>
      <c r="C13" s="7">
        <v>1763.71</v>
      </c>
      <c r="D13" s="7">
        <v>80543.93</v>
      </c>
      <c r="E13" s="7">
        <v>3200</v>
      </c>
      <c r="F13" s="7">
        <v>27042</v>
      </c>
      <c r="G13" s="7">
        <v>28200</v>
      </c>
      <c r="H13" s="7">
        <v>3200</v>
      </c>
      <c r="I13" s="7">
        <v>3200</v>
      </c>
    </row>
    <row r="14" spans="1:9" ht="15">
      <c r="A14" s="4">
        <v>300</v>
      </c>
      <c r="B14" s="4" t="s">
        <v>125</v>
      </c>
      <c r="C14" s="5">
        <f aca="true" t="shared" si="2" ref="C14:I14">SUM(C15)</f>
        <v>138945.52</v>
      </c>
      <c r="D14" s="5">
        <f t="shared" si="2"/>
        <v>171993.18</v>
      </c>
      <c r="E14" s="5">
        <f t="shared" si="2"/>
        <v>198558</v>
      </c>
      <c r="F14" s="5">
        <f t="shared" si="2"/>
        <v>210202</v>
      </c>
      <c r="G14" s="5">
        <f t="shared" si="2"/>
        <v>217189</v>
      </c>
      <c r="H14" s="5">
        <f t="shared" si="2"/>
        <v>175230</v>
      </c>
      <c r="I14" s="5">
        <f t="shared" si="2"/>
        <v>175230</v>
      </c>
    </row>
    <row r="15" spans="1:9" ht="15">
      <c r="A15" s="6">
        <v>310</v>
      </c>
      <c r="B15" s="6" t="s">
        <v>126</v>
      </c>
      <c r="C15" s="7">
        <v>138945.52</v>
      </c>
      <c r="D15" s="7">
        <v>171993.18</v>
      </c>
      <c r="E15" s="7">
        <v>198558</v>
      </c>
      <c r="F15" s="7">
        <v>210202</v>
      </c>
      <c r="G15" s="7">
        <v>217189</v>
      </c>
      <c r="H15" s="7">
        <v>175230</v>
      </c>
      <c r="I15" s="7">
        <v>175230</v>
      </c>
    </row>
    <row r="16" spans="1:9" ht="15">
      <c r="A16" s="11"/>
      <c r="B16" s="11" t="s">
        <v>127</v>
      </c>
      <c r="C16" s="12">
        <f aca="true" t="shared" si="3" ref="C16:I16">SUM(C5,C9,C14)</f>
        <v>770235.7100000001</v>
      </c>
      <c r="D16" s="12">
        <f t="shared" si="3"/>
        <v>884836.94</v>
      </c>
      <c r="E16" s="12">
        <f t="shared" si="3"/>
        <v>890786</v>
      </c>
      <c r="F16" s="12">
        <f t="shared" si="3"/>
        <v>912116</v>
      </c>
      <c r="G16" s="12">
        <f t="shared" si="3"/>
        <v>978078</v>
      </c>
      <c r="H16" s="12">
        <f t="shared" si="3"/>
        <v>879985</v>
      </c>
      <c r="I16" s="12">
        <f t="shared" si="3"/>
        <v>879985</v>
      </c>
    </row>
    <row r="17" spans="1:9" ht="15">
      <c r="A17" s="6"/>
      <c r="B17" s="6"/>
      <c r="C17" s="7"/>
      <c r="D17" s="7"/>
      <c r="E17" s="7"/>
      <c r="F17" s="7"/>
      <c r="G17" s="7"/>
      <c r="H17" s="7"/>
      <c r="I17" s="7"/>
    </row>
    <row r="18" spans="1:9" ht="15">
      <c r="A18" s="13">
        <v>230</v>
      </c>
      <c r="B18" s="13" t="s">
        <v>128</v>
      </c>
      <c r="C18" s="7">
        <v>145.44</v>
      </c>
      <c r="D18" s="7">
        <v>3456</v>
      </c>
      <c r="E18" s="7">
        <v>0</v>
      </c>
      <c r="F18" s="7">
        <v>1200</v>
      </c>
      <c r="G18" s="7">
        <v>0</v>
      </c>
      <c r="H18" s="7">
        <v>0</v>
      </c>
      <c r="I18" s="7">
        <v>0</v>
      </c>
    </row>
    <row r="19" spans="1:9" ht="15">
      <c r="A19" s="14">
        <v>320</v>
      </c>
      <c r="B19" s="15" t="s">
        <v>129</v>
      </c>
      <c r="C19" s="16">
        <v>0</v>
      </c>
      <c r="D19" s="16">
        <v>44141.28</v>
      </c>
      <c r="E19" s="10">
        <v>1228629</v>
      </c>
      <c r="F19" s="16">
        <v>170350</v>
      </c>
      <c r="G19" s="10">
        <v>1598261</v>
      </c>
      <c r="H19" s="16">
        <v>0</v>
      </c>
      <c r="I19" s="16">
        <v>0</v>
      </c>
    </row>
    <row r="20" spans="1:9" ht="15">
      <c r="A20" s="17"/>
      <c r="B20" s="11" t="s">
        <v>130</v>
      </c>
      <c r="C20" s="12">
        <f>SUM(C18:C19)</f>
        <v>145.44</v>
      </c>
      <c r="D20" s="12">
        <f aca="true" t="shared" si="4" ref="D20:I20">SUM(D18:D19)</f>
        <v>47597.28</v>
      </c>
      <c r="E20" s="12">
        <f t="shared" si="4"/>
        <v>1228629</v>
      </c>
      <c r="F20" s="12">
        <f t="shared" si="4"/>
        <v>171550</v>
      </c>
      <c r="G20" s="12">
        <f t="shared" si="4"/>
        <v>1598261</v>
      </c>
      <c r="H20" s="12">
        <f t="shared" si="4"/>
        <v>0</v>
      </c>
      <c r="I20" s="12">
        <f t="shared" si="4"/>
        <v>0</v>
      </c>
    </row>
    <row r="21" spans="1:9" ht="15">
      <c r="A21" s="6"/>
      <c r="B21" s="6"/>
      <c r="C21" s="7"/>
      <c r="D21" s="7"/>
      <c r="E21" s="7"/>
      <c r="F21" s="7"/>
      <c r="G21" s="7"/>
      <c r="H21" s="7"/>
      <c r="I21" s="7"/>
    </row>
    <row r="22" spans="1:9" ht="15">
      <c r="A22" s="4">
        <v>400</v>
      </c>
      <c r="B22" s="4" t="s">
        <v>131</v>
      </c>
      <c r="C22" s="5">
        <f>SUM(C23:C24)</f>
        <v>31255.4</v>
      </c>
      <c r="D22" s="5">
        <f aca="true" t="shared" si="5" ref="D22:I22">SUM(D23:D24)</f>
        <v>108383.38</v>
      </c>
      <c r="E22" s="5">
        <f t="shared" si="5"/>
        <v>8540</v>
      </c>
      <c r="F22" s="5">
        <f t="shared" si="5"/>
        <v>22439</v>
      </c>
      <c r="G22" s="5">
        <f t="shared" si="5"/>
        <v>7850</v>
      </c>
      <c r="H22" s="5">
        <f t="shared" si="5"/>
        <v>7850</v>
      </c>
      <c r="I22" s="5">
        <f t="shared" si="5"/>
        <v>7850</v>
      </c>
    </row>
    <row r="23" spans="1:9" ht="15">
      <c r="A23" s="13">
        <v>410</v>
      </c>
      <c r="B23" s="13" t="s">
        <v>132</v>
      </c>
      <c r="C23" s="7">
        <v>2900</v>
      </c>
      <c r="D23" s="7">
        <v>3000</v>
      </c>
      <c r="E23" s="7">
        <v>3990</v>
      </c>
      <c r="F23" s="7">
        <v>3990</v>
      </c>
      <c r="G23" s="7">
        <v>3300</v>
      </c>
      <c r="H23" s="7">
        <v>3300</v>
      </c>
      <c r="I23" s="7">
        <v>3300</v>
      </c>
    </row>
    <row r="24" spans="1:9" ht="15">
      <c r="A24" s="13">
        <v>450</v>
      </c>
      <c r="B24" s="6" t="s">
        <v>133</v>
      </c>
      <c r="C24" s="7">
        <v>28355.4</v>
      </c>
      <c r="D24" s="7">
        <v>105383.38</v>
      </c>
      <c r="E24" s="7">
        <v>4550</v>
      </c>
      <c r="F24" s="7">
        <v>18449</v>
      </c>
      <c r="G24" s="7">
        <v>4550</v>
      </c>
      <c r="H24" s="7">
        <v>4550</v>
      </c>
      <c r="I24" s="7">
        <v>4550</v>
      </c>
    </row>
    <row r="25" spans="1:9" ht="15">
      <c r="A25" s="4">
        <v>500</v>
      </c>
      <c r="B25" s="4" t="s">
        <v>134</v>
      </c>
      <c r="C25" s="5">
        <f aca="true" t="shared" si="6" ref="C25:I25">SUM(C26)</f>
        <v>16597.69</v>
      </c>
      <c r="D25" s="5">
        <f t="shared" si="6"/>
        <v>23295</v>
      </c>
      <c r="E25" s="5">
        <f t="shared" si="6"/>
        <v>316600</v>
      </c>
      <c r="F25" s="5">
        <f t="shared" si="6"/>
        <v>608063</v>
      </c>
      <c r="G25" s="5">
        <f t="shared" si="6"/>
        <v>16600</v>
      </c>
      <c r="H25" s="5">
        <f t="shared" si="6"/>
        <v>16600</v>
      </c>
      <c r="I25" s="5">
        <f t="shared" si="6"/>
        <v>16600</v>
      </c>
    </row>
    <row r="26" spans="1:9" ht="15">
      <c r="A26" s="13">
        <v>510</v>
      </c>
      <c r="B26" s="13" t="s">
        <v>135</v>
      </c>
      <c r="C26" s="7">
        <v>16597.69</v>
      </c>
      <c r="D26" s="7">
        <v>23295</v>
      </c>
      <c r="E26" s="7">
        <v>316600</v>
      </c>
      <c r="F26" s="7">
        <v>608063</v>
      </c>
      <c r="G26" s="7">
        <v>16600</v>
      </c>
      <c r="H26" s="7">
        <v>16600</v>
      </c>
      <c r="I26" s="7">
        <v>16600</v>
      </c>
    </row>
    <row r="27" spans="1:9" ht="15">
      <c r="A27" s="13"/>
      <c r="B27" s="13"/>
      <c r="C27" s="7"/>
      <c r="D27" s="7"/>
      <c r="E27" s="7"/>
      <c r="F27" s="7"/>
      <c r="G27" s="7"/>
      <c r="H27" s="7"/>
      <c r="I27" s="7"/>
    </row>
    <row r="28" spans="1:9" ht="15">
      <c r="A28" s="17"/>
      <c r="B28" s="11" t="s">
        <v>136</v>
      </c>
      <c r="C28" s="12">
        <f>SUM(C22,C25)</f>
        <v>47853.09</v>
      </c>
      <c r="D28" s="12">
        <f aca="true" t="shared" si="7" ref="D28:I28">SUM(D22,D25)</f>
        <v>131678.38</v>
      </c>
      <c r="E28" s="12">
        <f t="shared" si="7"/>
        <v>325140</v>
      </c>
      <c r="F28" s="12">
        <f t="shared" si="7"/>
        <v>630502</v>
      </c>
      <c r="G28" s="12">
        <f t="shared" si="7"/>
        <v>24450</v>
      </c>
      <c r="H28" s="12">
        <f t="shared" si="7"/>
        <v>24450</v>
      </c>
      <c r="I28" s="12">
        <f t="shared" si="7"/>
        <v>24450</v>
      </c>
    </row>
    <row r="29" spans="1:9" ht="15">
      <c r="A29" s="15"/>
      <c r="B29" s="18"/>
      <c r="C29" s="19"/>
      <c r="D29" s="19"/>
      <c r="E29" s="19"/>
      <c r="F29" s="19"/>
      <c r="G29" s="19"/>
      <c r="H29" s="19"/>
      <c r="I29" s="19"/>
    </row>
    <row r="30" spans="1:9" ht="15">
      <c r="A30" s="20"/>
      <c r="B30" s="21" t="s">
        <v>137</v>
      </c>
      <c r="C30" s="22">
        <f>SUM(C16,C20,C28)</f>
        <v>818234.24</v>
      </c>
      <c r="D30" s="22">
        <f aca="true" t="shared" si="8" ref="D30:I30">SUM(D16,D20,D28)</f>
        <v>1064112.6</v>
      </c>
      <c r="E30" s="22">
        <f t="shared" si="8"/>
        <v>2444555</v>
      </c>
      <c r="F30" s="22">
        <f t="shared" si="8"/>
        <v>1714168</v>
      </c>
      <c r="G30" s="22">
        <f t="shared" si="8"/>
        <v>2600789</v>
      </c>
      <c r="H30" s="22">
        <f t="shared" si="8"/>
        <v>904435</v>
      </c>
      <c r="I30" s="22">
        <f t="shared" si="8"/>
        <v>904435</v>
      </c>
    </row>
    <row r="31" spans="1:9" ht="15">
      <c r="A31" s="6"/>
      <c r="B31" s="6"/>
      <c r="C31" s="7"/>
      <c r="D31" s="7"/>
      <c r="E31" s="7"/>
      <c r="F31" s="7"/>
      <c r="G31" s="7"/>
      <c r="H31" s="7"/>
      <c r="I31" s="7"/>
    </row>
    <row r="32" spans="1:9" ht="15">
      <c r="A32" s="17"/>
      <c r="B32" s="23" t="s">
        <v>138</v>
      </c>
      <c r="C32" s="12">
        <f aca="true" t="shared" si="9" ref="C32:I32">SUM(C33)</f>
        <v>23652.41</v>
      </c>
      <c r="D32" s="12">
        <f t="shared" si="9"/>
        <v>36005.26</v>
      </c>
      <c r="E32" s="12">
        <f t="shared" si="9"/>
        <v>32000</v>
      </c>
      <c r="F32" s="12">
        <f t="shared" si="9"/>
        <v>33500</v>
      </c>
      <c r="G32" s="12">
        <f t="shared" si="9"/>
        <v>32000</v>
      </c>
      <c r="H32" s="12">
        <f t="shared" si="9"/>
        <v>34000</v>
      </c>
      <c r="I32" s="12">
        <f t="shared" si="9"/>
        <v>34000</v>
      </c>
    </row>
    <row r="33" spans="1:9" ht="15">
      <c r="A33" s="24"/>
      <c r="B33" s="4" t="s">
        <v>139</v>
      </c>
      <c r="C33" s="5">
        <v>23652.41</v>
      </c>
      <c r="D33" s="5">
        <v>36005.26</v>
      </c>
      <c r="E33" s="25">
        <v>32000</v>
      </c>
      <c r="F33" s="25">
        <v>33500</v>
      </c>
      <c r="G33" s="25">
        <v>32000</v>
      </c>
      <c r="H33" s="25">
        <v>34000</v>
      </c>
      <c r="I33" s="25">
        <v>34000</v>
      </c>
    </row>
    <row r="34" spans="1:9" ht="15">
      <c r="A34" s="6"/>
      <c r="B34" s="6"/>
      <c r="C34" s="26"/>
      <c r="D34" s="26"/>
      <c r="E34" s="26"/>
      <c r="F34" s="26"/>
      <c r="G34" s="26"/>
      <c r="H34" s="26"/>
      <c r="I34" s="26"/>
    </row>
    <row r="35" spans="1:9" ht="15">
      <c r="A35" s="20"/>
      <c r="B35" s="21" t="s">
        <v>140</v>
      </c>
      <c r="C35" s="22">
        <f>SUM(C16,C20,C28,C32)</f>
        <v>841886.65</v>
      </c>
      <c r="D35" s="22">
        <f aca="true" t="shared" si="10" ref="D35:I35">SUM(D16,D20,D28,D32)</f>
        <v>1100117.86</v>
      </c>
      <c r="E35" s="22">
        <f t="shared" si="10"/>
        <v>2476555</v>
      </c>
      <c r="F35" s="22">
        <f t="shared" si="10"/>
        <v>1747668</v>
      </c>
      <c r="G35" s="22">
        <f t="shared" si="10"/>
        <v>2632789</v>
      </c>
      <c r="H35" s="22">
        <f t="shared" si="10"/>
        <v>938435</v>
      </c>
      <c r="I35" s="22">
        <f t="shared" si="10"/>
        <v>938435</v>
      </c>
    </row>
    <row r="36" spans="1:9" ht="15">
      <c r="A36" s="6"/>
      <c r="B36" s="6"/>
      <c r="C36" s="7"/>
      <c r="D36" s="7"/>
      <c r="E36" s="7"/>
      <c r="F36" s="7"/>
      <c r="G36" s="7"/>
      <c r="H36" s="7"/>
      <c r="I36" s="7"/>
    </row>
    <row r="37" spans="1:9" ht="15">
      <c r="A37" s="27"/>
      <c r="B37" s="27"/>
      <c r="C37" s="27"/>
      <c r="D37" s="27"/>
      <c r="E37" s="27"/>
      <c r="F37" s="27"/>
      <c r="G37" s="27"/>
      <c r="H37" s="27"/>
      <c r="I37" s="27"/>
    </row>
    <row r="38" ht="15">
      <c r="B38" t="s">
        <v>141</v>
      </c>
    </row>
    <row r="39" ht="15">
      <c r="B39" t="s">
        <v>142</v>
      </c>
    </row>
    <row r="40" ht="15">
      <c r="B40" t="s">
        <v>143</v>
      </c>
    </row>
    <row r="41" ht="15">
      <c r="B41" t="s">
        <v>144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Hrnčárová</dc:creator>
  <cp:keywords/>
  <dc:description/>
  <cp:lastModifiedBy>uzivatel</cp:lastModifiedBy>
  <cp:lastPrinted>2021-12-15T07:23:39Z</cp:lastPrinted>
  <dcterms:created xsi:type="dcterms:W3CDTF">2014-11-27T08:26:35Z</dcterms:created>
  <dcterms:modified xsi:type="dcterms:W3CDTF">2023-12-14T07:31:29Z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I">
    <vt:lpwstr>35F919A9435F4DB3A9AD93C9C7BB500D</vt:lpwstr>
  </property>
  <property fmtid="{D5CDD505-2E9C-101B-9397-08002B2CF9AE}" pid="4" name="KSOProductBuildV">
    <vt:lpwstr>1033-12.2.0.13359</vt:lpwstr>
  </property>
</Properties>
</file>